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D:\LABOUR FORCE SURVEY\LFS 2021\Report\use this - 19.10.2022 - SNA\"/>
    </mc:Choice>
  </mc:AlternateContent>
  <xr:revisionPtr revIDLastSave="0" documentId="8_{109862FA-20C1-4415-9792-2E700D8FD15E}" xr6:coauthVersionLast="36" xr6:coauthVersionMax="36" xr10:uidLastSave="{00000000-0000-0000-0000-000000000000}"/>
  <bookViews>
    <workbookView xWindow="-28910" yWindow="-110" windowWidth="29020" windowHeight="15700" xr2:uid="{00000000-000D-0000-FFFF-FFFF00000000}"/>
  </bookViews>
  <sheets>
    <sheet name="1 - Sex 2" sheetId="1" r:id="rId1"/>
    <sheet name="2 - Sex 2" sheetId="2" r:id="rId2"/>
    <sheet name="3 - Sex 2" sheetId="3" r:id="rId3"/>
    <sheet name="4 - Sex 2" sheetId="4" r:id="rId4"/>
    <sheet name="5 - Sex  " sheetId="5" r:id="rId5"/>
    <sheet name="1 - Residential Sts 2" sheetId="6" r:id="rId6"/>
    <sheet name="2 - Residential Sts 2" sheetId="7" r:id="rId7"/>
    <sheet name="3 - Residential Sts 2" sheetId="8" r:id="rId8"/>
    <sheet name="4 - Residential Sts 2" sheetId="9" r:id="rId9"/>
    <sheet name="5 - Residential Sts 2  " sheetId="10" r:id="rId10"/>
  </sheets>
  <definedNames>
    <definedName name="_xlnm.Print_Area" localSheetId="5">'1 - Residential Sts 2'!$A$1:$G$56</definedName>
    <definedName name="_xlnm.Print_Area" localSheetId="0">'1 - Sex 2'!$A$1:$G$50</definedName>
    <definedName name="_xlnm.Print_Area" localSheetId="6">'2 - Residential Sts 2'!$A$1:$G$54</definedName>
    <definedName name="_xlnm.Print_Area" localSheetId="1">'2 - Sex 2'!$A$1:$G$54</definedName>
    <definedName name="_xlnm.Print_Area" localSheetId="7">'3 - Residential Sts 2'!$A$1:$G$51</definedName>
    <definedName name="_xlnm.Print_Area" localSheetId="2">'3 - Sex 2'!$A$1:$G$50</definedName>
    <definedName name="_xlnm.Print_Area" localSheetId="8">'4 - Residential Sts 2'!$A$1:$G$40</definedName>
    <definedName name="_xlnm.Print_Area" localSheetId="3">'4 - Sex 2'!$A$1:$G$41</definedName>
    <definedName name="_xlnm.Print_Area" localSheetId="9">'5 - Residential Sts 2  '!$A$1:$G$63</definedName>
    <definedName name="_xlnm.Print_Area" localSheetId="4">'5 - Sex  '!$A$1:$G$63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7" l="1"/>
  <c r="G34" i="7"/>
  <c r="G33" i="7"/>
  <c r="B55" i="10" l="1"/>
  <c r="B42" i="10"/>
  <c r="B43" i="10"/>
  <c r="B44" i="10"/>
  <c r="B41" i="10"/>
  <c r="C41" i="10"/>
  <c r="D41" i="10"/>
  <c r="E41" i="10"/>
  <c r="F41" i="10"/>
  <c r="G41" i="10"/>
  <c r="C42" i="10"/>
  <c r="D42" i="10"/>
  <c r="E42" i="10"/>
  <c r="F42" i="10"/>
  <c r="G42" i="10"/>
  <c r="C43" i="10"/>
  <c r="D43" i="10"/>
  <c r="E43" i="10"/>
  <c r="F43" i="10"/>
  <c r="G43" i="10"/>
  <c r="B37" i="10"/>
  <c r="C37" i="10"/>
  <c r="D37" i="10"/>
  <c r="E37" i="10"/>
  <c r="F37" i="10"/>
  <c r="G37" i="10"/>
  <c r="B38" i="10"/>
  <c r="C38" i="10"/>
  <c r="D38" i="10"/>
  <c r="E38" i="10"/>
  <c r="F38" i="10"/>
  <c r="G38" i="10"/>
  <c r="B39" i="10"/>
  <c r="C39" i="10"/>
  <c r="D39" i="10"/>
  <c r="E39" i="10"/>
  <c r="F39" i="10"/>
  <c r="G39" i="10"/>
  <c r="G36" i="10"/>
  <c r="F36" i="10"/>
  <c r="E36" i="10"/>
  <c r="D36" i="10"/>
  <c r="C36" i="10"/>
  <c r="B36" i="10"/>
  <c r="F18" i="9"/>
  <c r="G32" i="7"/>
  <c r="B32" i="7"/>
  <c r="C32" i="7"/>
  <c r="D32" i="7"/>
  <c r="E32" i="7"/>
  <c r="F32" i="7"/>
  <c r="B33" i="7"/>
  <c r="C33" i="7"/>
  <c r="D33" i="7"/>
  <c r="E33" i="7"/>
  <c r="F33" i="7"/>
  <c r="B34" i="7"/>
  <c r="C34" i="7"/>
  <c r="D34" i="7"/>
  <c r="E34" i="7"/>
  <c r="F34" i="7"/>
  <c r="B35" i="7"/>
  <c r="C35" i="7"/>
  <c r="D35" i="7"/>
  <c r="E35" i="7"/>
  <c r="F35" i="7"/>
  <c r="B29" i="7"/>
  <c r="C29" i="7"/>
  <c r="D29" i="7"/>
  <c r="E29" i="7"/>
  <c r="F29" i="7"/>
  <c r="G29" i="7"/>
  <c r="B30" i="7"/>
  <c r="C30" i="7"/>
  <c r="D30" i="7"/>
  <c r="E30" i="7"/>
  <c r="F30" i="7"/>
  <c r="G30" i="7"/>
  <c r="B28" i="7"/>
  <c r="C28" i="7"/>
  <c r="D28" i="7"/>
  <c r="E28" i="7"/>
  <c r="F28" i="7"/>
  <c r="G28" i="7"/>
  <c r="G30" i="6"/>
  <c r="E30" i="6"/>
  <c r="G29" i="6"/>
  <c r="E29" i="6"/>
  <c r="G28" i="6"/>
  <c r="E37" i="6"/>
  <c r="B37" i="6"/>
  <c r="B34" i="6"/>
  <c r="G18" i="4"/>
  <c r="F20" i="4"/>
  <c r="E18" i="4"/>
  <c r="C23" i="4"/>
  <c r="F19" i="4"/>
  <c r="B5" i="4"/>
  <c r="B18" i="4" s="1"/>
  <c r="C5" i="4"/>
  <c r="C21" i="4" s="1"/>
  <c r="D5" i="4"/>
  <c r="D19" i="4" s="1"/>
  <c r="B17" i="2"/>
  <c r="F30" i="1"/>
  <c r="F29" i="1"/>
  <c r="B30" i="1"/>
  <c r="G29" i="1"/>
  <c r="D29" i="1"/>
  <c r="B18" i="5" l="1"/>
  <c r="C27" i="1"/>
  <c r="B5" i="3"/>
  <c r="D30" i="2" l="1"/>
  <c r="G18" i="10" l="1"/>
  <c r="F18" i="10"/>
  <c r="E18" i="10"/>
  <c r="D46" i="5" l="1"/>
  <c r="D45" i="5"/>
  <c r="D44" i="5"/>
  <c r="B29" i="1"/>
  <c r="B32" i="10"/>
  <c r="C18" i="10"/>
  <c r="C47" i="10" s="1"/>
  <c r="D18" i="10"/>
  <c r="D47" i="10" s="1"/>
  <c r="B18" i="10"/>
  <c r="B47" i="10" s="1"/>
  <c r="B47" i="5"/>
  <c r="C18" i="5"/>
  <c r="D18" i="5"/>
  <c r="D47" i="5" s="1"/>
  <c r="E18" i="5"/>
  <c r="E47" i="5" s="1"/>
  <c r="C5" i="9"/>
  <c r="C22" i="9" s="1"/>
  <c r="D5" i="9"/>
  <c r="D22" i="9" s="1"/>
  <c r="B5" i="9"/>
  <c r="C5" i="8"/>
  <c r="C37" i="8" s="1"/>
  <c r="D5" i="8"/>
  <c r="D39" i="8" s="1"/>
  <c r="B5" i="8"/>
  <c r="C5" i="3"/>
  <c r="C39" i="3" s="1"/>
  <c r="D5" i="3"/>
  <c r="D33" i="3" s="1"/>
  <c r="B18" i="7"/>
  <c r="B17" i="7"/>
  <c r="C17" i="7"/>
  <c r="D17" i="7"/>
  <c r="C18" i="7"/>
  <c r="D18" i="7"/>
  <c r="D42" i="7" s="1"/>
  <c r="E18" i="7"/>
  <c r="B18" i="2"/>
  <c r="B42" i="2" s="1"/>
  <c r="B32" i="5"/>
  <c r="B61" i="5" s="1"/>
  <c r="G18" i="5"/>
  <c r="G47" i="5" s="1"/>
  <c r="F18" i="5"/>
  <c r="F47" i="5" s="1"/>
  <c r="C32" i="5"/>
  <c r="C61" i="5" s="1"/>
  <c r="D32" i="5"/>
  <c r="D61" i="5" s="1"/>
  <c r="G32" i="10"/>
  <c r="F32" i="10"/>
  <c r="E32" i="10"/>
  <c r="D32" i="10"/>
  <c r="C32" i="10"/>
  <c r="E32" i="5"/>
  <c r="E61" i="5" s="1"/>
  <c r="F32" i="5"/>
  <c r="F61" i="5" s="1"/>
  <c r="G32" i="5"/>
  <c r="G61" i="5" s="1"/>
  <c r="E44" i="10"/>
  <c r="E45" i="7"/>
  <c r="G46" i="2"/>
  <c r="F46" i="2"/>
  <c r="G46" i="7"/>
  <c r="F46" i="7"/>
  <c r="E46" i="7"/>
  <c r="B46" i="2"/>
  <c r="C46" i="2"/>
  <c r="D46" i="2"/>
  <c r="B25" i="2"/>
  <c r="C25" i="2"/>
  <c r="D25" i="2"/>
  <c r="E25" i="2"/>
  <c r="F44" i="2"/>
  <c r="G44" i="2"/>
  <c r="F45" i="7"/>
  <c r="G45" i="7"/>
  <c r="G44" i="7"/>
  <c r="F44" i="7"/>
  <c r="E44" i="7"/>
  <c r="G24" i="7"/>
  <c r="E43" i="7"/>
  <c r="F42" i="6"/>
  <c r="B43" i="2"/>
  <c r="C43" i="2"/>
  <c r="D43" i="2"/>
  <c r="D44" i="2"/>
  <c r="D45" i="2"/>
  <c r="C45" i="2"/>
  <c r="B45" i="2"/>
  <c r="F45" i="2"/>
  <c r="G45" i="2"/>
  <c r="B44" i="2"/>
  <c r="C44" i="2"/>
  <c r="F43" i="2"/>
  <c r="G43" i="2"/>
  <c r="F33" i="2"/>
  <c r="E33" i="2"/>
  <c r="G33" i="2"/>
  <c r="E34" i="2"/>
  <c r="F34" i="2"/>
  <c r="G34" i="2"/>
  <c r="E35" i="2"/>
  <c r="F35" i="2"/>
  <c r="G35" i="2"/>
  <c r="F32" i="2"/>
  <c r="G32" i="2"/>
  <c r="E32" i="2"/>
  <c r="F29" i="2"/>
  <c r="G29" i="2"/>
  <c r="F30" i="2"/>
  <c r="G30" i="2"/>
  <c r="F28" i="2"/>
  <c r="G28" i="2"/>
  <c r="E28" i="2"/>
  <c r="E29" i="2"/>
  <c r="E30" i="2"/>
  <c r="F25" i="2"/>
  <c r="G25" i="2"/>
  <c r="G24" i="2"/>
  <c r="F24" i="2"/>
  <c r="E24" i="2"/>
  <c r="C28" i="2"/>
  <c r="E45" i="2"/>
  <c r="E46" i="2"/>
  <c r="E44" i="2"/>
  <c r="E43" i="2"/>
  <c r="B58" i="10"/>
  <c r="C58" i="10"/>
  <c r="D58" i="10"/>
  <c r="B59" i="10"/>
  <c r="C59" i="10"/>
  <c r="D59" i="10"/>
  <c r="B60" i="10"/>
  <c r="C60" i="10"/>
  <c r="D60" i="10"/>
  <c r="C55" i="10"/>
  <c r="D55" i="10"/>
  <c r="C56" i="10"/>
  <c r="D56" i="10"/>
  <c r="C57" i="10"/>
  <c r="D57" i="10"/>
  <c r="B56" i="10"/>
  <c r="B57" i="10"/>
  <c r="D50" i="10"/>
  <c r="D51" i="10"/>
  <c r="D52" i="10"/>
  <c r="D53" i="10"/>
  <c r="C51" i="10"/>
  <c r="C52" i="10"/>
  <c r="C53" i="10"/>
  <c r="C50" i="10"/>
  <c r="B51" i="10"/>
  <c r="B52" i="10"/>
  <c r="B53" i="10"/>
  <c r="B50" i="10"/>
  <c r="D45" i="10"/>
  <c r="D46" i="10"/>
  <c r="D44" i="10"/>
  <c r="C45" i="10"/>
  <c r="C46" i="10"/>
  <c r="C44" i="10"/>
  <c r="B45" i="10"/>
  <c r="B46" i="10"/>
  <c r="E50" i="10"/>
  <c r="G60" i="10"/>
  <c r="F60" i="10"/>
  <c r="E60" i="10"/>
  <c r="G59" i="10"/>
  <c r="F59" i="10"/>
  <c r="E59" i="10"/>
  <c r="G58" i="10"/>
  <c r="E58" i="10"/>
  <c r="G57" i="10"/>
  <c r="F57" i="10"/>
  <c r="E57" i="10"/>
  <c r="G56" i="10"/>
  <c r="F56" i="10"/>
  <c r="E56" i="10"/>
  <c r="G55" i="10"/>
  <c r="F55" i="10"/>
  <c r="E55" i="10"/>
  <c r="G53" i="10"/>
  <c r="F53" i="10"/>
  <c r="E53" i="10"/>
  <c r="G52" i="10"/>
  <c r="F52" i="10"/>
  <c r="E52" i="10"/>
  <c r="G51" i="10"/>
  <c r="F51" i="10"/>
  <c r="E51" i="10"/>
  <c r="G50" i="10"/>
  <c r="F50" i="10"/>
  <c r="G46" i="10"/>
  <c r="F46" i="10"/>
  <c r="E46" i="10"/>
  <c r="G45" i="10"/>
  <c r="F45" i="10"/>
  <c r="E45" i="10"/>
  <c r="G44" i="10"/>
  <c r="F44" i="10"/>
  <c r="F51" i="5"/>
  <c r="G51" i="5"/>
  <c r="F52" i="5"/>
  <c r="G52" i="5"/>
  <c r="F53" i="5"/>
  <c r="G53" i="5"/>
  <c r="F55" i="5"/>
  <c r="G55" i="5"/>
  <c r="F56" i="5"/>
  <c r="G56" i="5"/>
  <c r="F57" i="5"/>
  <c r="G57" i="5"/>
  <c r="F58" i="5"/>
  <c r="G58" i="5"/>
  <c r="F59" i="5"/>
  <c r="G59" i="5"/>
  <c r="F60" i="5"/>
  <c r="G60" i="5"/>
  <c r="G50" i="5"/>
  <c r="F50" i="5"/>
  <c r="E51" i="5"/>
  <c r="E52" i="5"/>
  <c r="E53" i="5"/>
  <c r="E56" i="5"/>
  <c r="E57" i="5"/>
  <c r="E58" i="5"/>
  <c r="E59" i="5"/>
  <c r="E60" i="5"/>
  <c r="E50" i="5"/>
  <c r="E43" i="5"/>
  <c r="E42" i="5"/>
  <c r="E41" i="5"/>
  <c r="E37" i="5"/>
  <c r="E36" i="5"/>
  <c r="F41" i="5"/>
  <c r="G41" i="5"/>
  <c r="F42" i="5"/>
  <c r="G42" i="5"/>
  <c r="F43" i="5"/>
  <c r="G43" i="5"/>
  <c r="E44" i="5"/>
  <c r="F44" i="5"/>
  <c r="G44" i="5"/>
  <c r="E45" i="5"/>
  <c r="F45" i="5"/>
  <c r="G45" i="5"/>
  <c r="E46" i="5"/>
  <c r="F46" i="5"/>
  <c r="G46" i="5"/>
  <c r="F37" i="5"/>
  <c r="G37" i="5"/>
  <c r="E38" i="5"/>
  <c r="F38" i="5"/>
  <c r="G38" i="5"/>
  <c r="E39" i="5"/>
  <c r="F39" i="5"/>
  <c r="G39" i="5"/>
  <c r="G36" i="5"/>
  <c r="F36" i="5"/>
  <c r="D36" i="5"/>
  <c r="G61" i="10"/>
  <c r="E55" i="5"/>
  <c r="F47" i="10"/>
  <c r="G47" i="10"/>
  <c r="E47" i="10"/>
  <c r="F18" i="7"/>
  <c r="G18" i="7"/>
  <c r="F18" i="2"/>
  <c r="F42" i="2" s="1"/>
  <c r="G18" i="2"/>
  <c r="G41" i="2" s="1"/>
  <c r="E18" i="2"/>
  <c r="E41" i="2" s="1"/>
  <c r="F15" i="2"/>
  <c r="G15" i="2"/>
  <c r="E15" i="2"/>
  <c r="F38" i="8"/>
  <c r="G35" i="8"/>
  <c r="E41" i="8"/>
  <c r="E26"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G27" i="3"/>
  <c r="F27" i="3"/>
  <c r="E27" i="3"/>
  <c r="G26" i="3"/>
  <c r="F26" i="3"/>
  <c r="F30" i="8"/>
  <c r="G38" i="8"/>
  <c r="F39" i="8"/>
  <c r="F41" i="8"/>
  <c r="G27" i="8"/>
  <c r="F28" i="8"/>
  <c r="G30" i="8"/>
  <c r="F33" i="8"/>
  <c r="G33" i="8"/>
  <c r="E36" i="8"/>
  <c r="F36" i="8"/>
  <c r="E42" i="8"/>
  <c r="E28" i="8"/>
  <c r="G28" i="8"/>
  <c r="F34" i="8"/>
  <c r="E29" i="8"/>
  <c r="G31" i="8"/>
  <c r="F37" i="8"/>
  <c r="G42" i="8"/>
  <c r="E39" i="8"/>
  <c r="G41" i="8"/>
  <c r="E34" i="8"/>
  <c r="F31" i="8"/>
  <c r="E37" i="8"/>
  <c r="G39" i="8"/>
  <c r="F42" i="8"/>
  <c r="F26" i="8"/>
  <c r="G34" i="8"/>
  <c r="E40" i="8"/>
  <c r="G26" i="8"/>
  <c r="F29" i="8"/>
  <c r="E32" i="8"/>
  <c r="E35" i="8"/>
  <c r="G37" i="8"/>
  <c r="F40" i="8"/>
  <c r="E26" i="8"/>
  <c r="E31" i="8"/>
  <c r="G36" i="8"/>
  <c r="E27" i="8"/>
  <c r="G29" i="8"/>
  <c r="F32" i="8"/>
  <c r="F35" i="8"/>
  <c r="E38" i="8"/>
  <c r="G40" i="8"/>
  <c r="G32" i="8"/>
  <c r="F27" i="8"/>
  <c r="E30" i="8"/>
  <c r="E33" i="8"/>
  <c r="G22" i="9"/>
  <c r="G19" i="9"/>
  <c r="G20" i="9"/>
  <c r="G21" i="9"/>
  <c r="G23" i="9"/>
  <c r="G24" i="9"/>
  <c r="G25" i="9"/>
  <c r="G26" i="9"/>
  <c r="G18" i="9"/>
  <c r="F26" i="9"/>
  <c r="F19" i="9"/>
  <c r="F20" i="9"/>
  <c r="F21" i="9"/>
  <c r="F22" i="9"/>
  <c r="F23" i="9"/>
  <c r="F24" i="9"/>
  <c r="F25" i="9"/>
  <c r="E24" i="9"/>
  <c r="E19" i="9"/>
  <c r="E20" i="9"/>
  <c r="E21" i="9"/>
  <c r="E22" i="9"/>
  <c r="E23" i="9"/>
  <c r="E25" i="9"/>
  <c r="E26" i="9"/>
  <c r="E18" i="9"/>
  <c r="G19" i="4"/>
  <c r="G20" i="4"/>
  <c r="G21" i="4"/>
  <c r="G22" i="4"/>
  <c r="G23" i="4"/>
  <c r="G24" i="4"/>
  <c r="G25" i="4"/>
  <c r="G26" i="4"/>
  <c r="F21" i="4"/>
  <c r="F22" i="4"/>
  <c r="F23" i="4"/>
  <c r="F24" i="4"/>
  <c r="F25" i="4"/>
  <c r="F26" i="4"/>
  <c r="F18" i="4"/>
  <c r="E26" i="4"/>
  <c r="E19" i="4"/>
  <c r="E20" i="4"/>
  <c r="E21" i="4"/>
  <c r="E22" i="4"/>
  <c r="E23" i="4"/>
  <c r="E24" i="4"/>
  <c r="E25" i="4"/>
  <c r="E24" i="7"/>
  <c r="G43" i="7"/>
  <c r="F43" i="7"/>
  <c r="G37" i="7"/>
  <c r="F37" i="7"/>
  <c r="E37" i="7"/>
  <c r="F25" i="7"/>
  <c r="E25" i="7"/>
  <c r="F24" i="7"/>
  <c r="D24" i="7"/>
  <c r="F17" i="7"/>
  <c r="G17" i="7"/>
  <c r="E17" i="7"/>
  <c r="F27" i="6"/>
  <c r="G48" i="6"/>
  <c r="F48" i="6"/>
  <c r="E48" i="6"/>
  <c r="G47" i="6"/>
  <c r="F47" i="6"/>
  <c r="E47" i="6"/>
  <c r="G45" i="6"/>
  <c r="F45" i="6"/>
  <c r="E45" i="6"/>
  <c r="G44" i="6"/>
  <c r="F44" i="6"/>
  <c r="E44" i="6"/>
  <c r="G43" i="6"/>
  <c r="F43" i="6"/>
  <c r="E43" i="6"/>
  <c r="G42" i="6"/>
  <c r="E42" i="6"/>
  <c r="G40" i="6"/>
  <c r="F40" i="6"/>
  <c r="E40" i="6"/>
  <c r="G39" i="6"/>
  <c r="F39" i="6"/>
  <c r="E39" i="6"/>
  <c r="G38" i="6"/>
  <c r="F38" i="6"/>
  <c r="E38" i="6"/>
  <c r="G37" i="6"/>
  <c r="F37" i="6"/>
  <c r="G35" i="6"/>
  <c r="F35" i="6"/>
  <c r="E35" i="6"/>
  <c r="G34" i="6"/>
  <c r="F34" i="6"/>
  <c r="E34" i="6"/>
  <c r="G33" i="6"/>
  <c r="F33" i="6"/>
  <c r="E33" i="6"/>
  <c r="F30" i="6"/>
  <c r="F29" i="6"/>
  <c r="F28" i="6"/>
  <c r="G27" i="6"/>
  <c r="F47" i="1"/>
  <c r="F38" i="1"/>
  <c r="G30" i="1"/>
  <c r="F28" i="1"/>
  <c r="G48" i="1"/>
  <c r="F48" i="1"/>
  <c r="E48" i="1"/>
  <c r="G47" i="1"/>
  <c r="E47" i="1"/>
  <c r="G45" i="1"/>
  <c r="F45" i="1"/>
  <c r="E45" i="1"/>
  <c r="G44" i="1"/>
  <c r="F44" i="1"/>
  <c r="E44" i="1"/>
  <c r="G43" i="1"/>
  <c r="F43" i="1"/>
  <c r="E43" i="1"/>
  <c r="G42" i="1"/>
  <c r="F42" i="1"/>
  <c r="E42" i="1"/>
  <c r="G40" i="1"/>
  <c r="F40" i="1"/>
  <c r="E40" i="1"/>
  <c r="G39" i="1"/>
  <c r="F39" i="1"/>
  <c r="E39" i="1"/>
  <c r="G38" i="1"/>
  <c r="E38" i="1"/>
  <c r="G37" i="1"/>
  <c r="F37" i="1"/>
  <c r="E37" i="1"/>
  <c r="G35" i="1"/>
  <c r="F35" i="1"/>
  <c r="E35" i="1"/>
  <c r="G34" i="1"/>
  <c r="F34" i="1"/>
  <c r="E34" i="1"/>
  <c r="G33" i="1"/>
  <c r="F33" i="1"/>
  <c r="E33" i="1"/>
  <c r="G28" i="1"/>
  <c r="D48" i="1"/>
  <c r="C48" i="1"/>
  <c r="B48" i="1"/>
  <c r="D47" i="1"/>
  <c r="C47" i="1"/>
  <c r="B47" i="1"/>
  <c r="D45" i="1"/>
  <c r="C45" i="1"/>
  <c r="B45" i="1"/>
  <c r="D44" i="1"/>
  <c r="C44" i="1"/>
  <c r="B44" i="1"/>
  <c r="D43" i="1"/>
  <c r="C43" i="1"/>
  <c r="B43" i="1"/>
  <c r="D42" i="1"/>
  <c r="C42" i="1"/>
  <c r="B42" i="1"/>
  <c r="D40" i="1"/>
  <c r="C40" i="1"/>
  <c r="B40" i="1"/>
  <c r="D39" i="1"/>
  <c r="C39" i="1"/>
  <c r="B39" i="1"/>
  <c r="D38" i="1"/>
  <c r="C38" i="1"/>
  <c r="B38" i="1"/>
  <c r="D37" i="1"/>
  <c r="C37" i="1"/>
  <c r="B37" i="1"/>
  <c r="D35" i="1"/>
  <c r="C35" i="1"/>
  <c r="B35" i="1"/>
  <c r="D34" i="1"/>
  <c r="C34" i="1"/>
  <c r="B34" i="1"/>
  <c r="D33" i="1"/>
  <c r="C33" i="1"/>
  <c r="B33" i="1"/>
  <c r="D30" i="1"/>
  <c r="C30" i="1"/>
  <c r="C29" i="1"/>
  <c r="D28" i="1"/>
  <c r="C28" i="1"/>
  <c r="D27" i="1"/>
  <c r="F27" i="1"/>
  <c r="G27" i="1"/>
  <c r="E30" i="1"/>
  <c r="E29" i="1"/>
  <c r="B47" i="6"/>
  <c r="D50" i="5"/>
  <c r="C55" i="5"/>
  <c r="D47" i="6"/>
  <c r="C48" i="6"/>
  <c r="D25" i="9"/>
  <c r="D24" i="9"/>
  <c r="D23" i="9"/>
  <c r="C23" i="9"/>
  <c r="D21" i="9"/>
  <c r="D18" i="9"/>
  <c r="C48" i="8"/>
  <c r="C47" i="8"/>
  <c r="C46" i="8"/>
  <c r="C45" i="8"/>
  <c r="D40" i="8"/>
  <c r="C52" i="7"/>
  <c r="C51" i="7"/>
  <c r="C50" i="7"/>
  <c r="C49" i="7"/>
  <c r="D46" i="7"/>
  <c r="C46" i="7"/>
  <c r="B46" i="7"/>
  <c r="D45" i="7"/>
  <c r="C45" i="7"/>
  <c r="B45" i="7"/>
  <c r="D43" i="7"/>
  <c r="C43" i="7"/>
  <c r="B43" i="7"/>
  <c r="D37" i="7"/>
  <c r="C37" i="7"/>
  <c r="B37" i="7"/>
  <c r="C25" i="7"/>
  <c r="B25" i="7"/>
  <c r="C24" i="7"/>
  <c r="C54" i="6"/>
  <c r="C53" i="6"/>
  <c r="C52" i="6"/>
  <c r="C51" i="6"/>
  <c r="D48" i="6"/>
  <c r="B48" i="6"/>
  <c r="C47" i="6"/>
  <c r="D45" i="6"/>
  <c r="C45" i="6"/>
  <c r="B45" i="6"/>
  <c r="D44" i="6"/>
  <c r="C44" i="6"/>
  <c r="B44" i="6"/>
  <c r="D43" i="6"/>
  <c r="C43" i="6"/>
  <c r="B43" i="6"/>
  <c r="D42" i="6"/>
  <c r="C42" i="6"/>
  <c r="B42" i="6"/>
  <c r="D40" i="6"/>
  <c r="C40" i="6"/>
  <c r="B40" i="6"/>
  <c r="D39" i="6"/>
  <c r="C39" i="6"/>
  <c r="B39" i="6"/>
  <c r="D38" i="6"/>
  <c r="C38" i="6"/>
  <c r="B38" i="6"/>
  <c r="D37" i="6"/>
  <c r="C37" i="6"/>
  <c r="D35" i="6"/>
  <c r="C35" i="6"/>
  <c r="B35" i="6"/>
  <c r="D34" i="6"/>
  <c r="C34" i="6"/>
  <c r="D33" i="6"/>
  <c r="C33" i="6"/>
  <c r="B33" i="6"/>
  <c r="D30" i="6"/>
  <c r="C30" i="6"/>
  <c r="B30" i="6"/>
  <c r="D29" i="6"/>
  <c r="C29" i="6"/>
  <c r="B29" i="6"/>
  <c r="D28" i="6"/>
  <c r="C28" i="6"/>
  <c r="D27" i="6"/>
  <c r="C27" i="6"/>
  <c r="D60" i="5"/>
  <c r="C60" i="5"/>
  <c r="B60" i="5"/>
  <c r="D59" i="5"/>
  <c r="C59" i="5"/>
  <c r="B59" i="5"/>
  <c r="D58" i="5"/>
  <c r="C58" i="5"/>
  <c r="B58" i="5"/>
  <c r="D57" i="5"/>
  <c r="C57" i="5"/>
  <c r="B57" i="5"/>
  <c r="D56" i="5"/>
  <c r="C56" i="5"/>
  <c r="B56" i="5"/>
  <c r="D55" i="5"/>
  <c r="B55" i="5"/>
  <c r="D53" i="5"/>
  <c r="C53" i="5"/>
  <c r="B53" i="5"/>
  <c r="D52" i="5"/>
  <c r="C52" i="5"/>
  <c r="B52" i="5"/>
  <c r="D51" i="5"/>
  <c r="C51" i="5"/>
  <c r="B51" i="5"/>
  <c r="C50" i="5"/>
  <c r="B50" i="5"/>
  <c r="C47" i="5"/>
  <c r="C46" i="5"/>
  <c r="B46" i="5"/>
  <c r="C45" i="5"/>
  <c r="B45" i="5"/>
  <c r="C44" i="5"/>
  <c r="B44" i="5"/>
  <c r="D43" i="5"/>
  <c r="C43" i="5"/>
  <c r="B43" i="5"/>
  <c r="D42" i="5"/>
  <c r="C42" i="5"/>
  <c r="B42" i="5"/>
  <c r="D41" i="5"/>
  <c r="C41" i="5"/>
  <c r="B41" i="5"/>
  <c r="D39" i="5"/>
  <c r="C39" i="5"/>
  <c r="B39" i="5"/>
  <c r="D38" i="5"/>
  <c r="C38" i="5"/>
  <c r="B38" i="5"/>
  <c r="D37" i="5"/>
  <c r="C37" i="5"/>
  <c r="B37" i="5"/>
  <c r="C36" i="5"/>
  <c r="B36" i="5"/>
  <c r="C48" i="3"/>
  <c r="C47" i="3"/>
  <c r="C46" i="3"/>
  <c r="C45" i="3"/>
  <c r="C42" i="3"/>
  <c r="B42" i="3"/>
  <c r="B41" i="3"/>
  <c r="B40" i="3"/>
  <c r="B39" i="3"/>
  <c r="B38" i="3"/>
  <c r="B37" i="3"/>
  <c r="B36" i="3"/>
  <c r="C35" i="3"/>
  <c r="B35" i="3"/>
  <c r="C34" i="3"/>
  <c r="B34" i="3"/>
  <c r="B33" i="3"/>
  <c r="B32" i="3"/>
  <c r="C31" i="3"/>
  <c r="B31" i="3"/>
  <c r="B30" i="3"/>
  <c r="B29" i="3"/>
  <c r="B28" i="3"/>
  <c r="C27" i="3"/>
  <c r="B27" i="3"/>
  <c r="C26" i="3"/>
  <c r="B26" i="3"/>
  <c r="F52" i="2"/>
  <c r="F51" i="2"/>
  <c r="F50" i="2"/>
  <c r="F49" i="2"/>
  <c r="D35" i="2"/>
  <c r="C35" i="2"/>
  <c r="B35" i="2"/>
  <c r="D34" i="2"/>
  <c r="C34" i="2"/>
  <c r="B34" i="2"/>
  <c r="D33" i="2"/>
  <c r="C33" i="2"/>
  <c r="B33" i="2"/>
  <c r="D32" i="2"/>
  <c r="C32" i="2"/>
  <c r="B32" i="2"/>
  <c r="C30" i="2"/>
  <c r="B30" i="2"/>
  <c r="D29" i="2"/>
  <c r="C29" i="2"/>
  <c r="B29" i="2"/>
  <c r="D28" i="2"/>
  <c r="B28" i="2"/>
  <c r="D24" i="2"/>
  <c r="D18" i="2"/>
  <c r="D41" i="2" s="1"/>
  <c r="C18" i="2"/>
  <c r="C42" i="2" s="1"/>
  <c r="D17" i="2"/>
  <c r="C17" i="2"/>
  <c r="G48" i="10" l="1"/>
  <c r="C48" i="10"/>
  <c r="C61" i="10"/>
  <c r="E61" i="10"/>
  <c r="D61" i="10"/>
  <c r="F61" i="10"/>
  <c r="B61" i="10"/>
  <c r="B44" i="7"/>
  <c r="C38" i="7"/>
  <c r="C44" i="7"/>
  <c r="B38" i="7"/>
  <c r="D38" i="7"/>
  <c r="D44" i="7"/>
  <c r="E38" i="7"/>
  <c r="B40" i="7"/>
  <c r="G38" i="7"/>
  <c r="F38" i="7"/>
  <c r="G42" i="7"/>
  <c r="E40" i="7"/>
  <c r="F41" i="7"/>
  <c r="D41" i="7"/>
  <c r="C41" i="7"/>
  <c r="G48" i="5"/>
  <c r="B48" i="5"/>
  <c r="G34" i="5"/>
  <c r="B34" i="5"/>
  <c r="C34" i="5"/>
  <c r="D34" i="5"/>
  <c r="F34" i="5"/>
  <c r="E34" i="5"/>
  <c r="D48" i="5"/>
  <c r="E48" i="5"/>
  <c r="F48" i="5"/>
  <c r="C48" i="5"/>
  <c r="B48" i="10"/>
  <c r="E48" i="10"/>
  <c r="F48" i="10"/>
  <c r="D48" i="10"/>
  <c r="D19" i="9"/>
  <c r="D26" i="9"/>
  <c r="D20" i="9"/>
  <c r="E28" i="1"/>
  <c r="D40" i="7"/>
  <c r="F42" i="7"/>
  <c r="D36" i="3"/>
  <c r="B28" i="6"/>
  <c r="B19" i="9"/>
  <c r="B18" i="9"/>
  <c r="F40" i="2"/>
  <c r="G40" i="2"/>
  <c r="E38" i="2"/>
  <c r="D28" i="3"/>
  <c r="D39" i="3"/>
  <c r="B26" i="9"/>
  <c r="G37" i="2"/>
  <c r="F37" i="2"/>
  <c r="C40" i="7"/>
  <c r="C19" i="9"/>
  <c r="C20" i="9"/>
  <c r="C42" i="7"/>
  <c r="C21" i="9"/>
  <c r="C26" i="9"/>
  <c r="B27" i="6"/>
  <c r="D31" i="8"/>
  <c r="D37" i="8"/>
  <c r="B41" i="2"/>
  <c r="B40" i="2"/>
  <c r="B28" i="1"/>
  <c r="D42" i="2"/>
  <c r="F34" i="10"/>
  <c r="E34" i="10"/>
  <c r="G34" i="10"/>
  <c r="F40" i="7"/>
  <c r="G40" i="7"/>
  <c r="G41" i="7"/>
  <c r="E27" i="6"/>
  <c r="F38" i="2"/>
  <c r="F41" i="2"/>
  <c r="G42" i="2"/>
  <c r="E42" i="2"/>
  <c r="E40" i="2"/>
  <c r="G38" i="2"/>
  <c r="E37" i="2"/>
  <c r="E27" i="1"/>
  <c r="C24" i="9"/>
  <c r="B25" i="9"/>
  <c r="C18" i="9"/>
  <c r="B22" i="9"/>
  <c r="C25" i="9"/>
  <c r="B27" i="1"/>
  <c r="B34" i="10"/>
  <c r="B33" i="8"/>
  <c r="B27" i="8"/>
  <c r="E28" i="6"/>
  <c r="C34" i="10"/>
  <c r="D34" i="10"/>
  <c r="B20" i="9"/>
  <c r="B23" i="9"/>
  <c r="B24" i="9"/>
  <c r="B21" i="9"/>
  <c r="D32" i="8"/>
  <c r="D38" i="8"/>
  <c r="D34" i="8"/>
  <c r="D27" i="8"/>
  <c r="D35" i="8"/>
  <c r="D30" i="8"/>
  <c r="D33" i="8"/>
  <c r="D28" i="8"/>
  <c r="D36" i="8"/>
  <c r="D41" i="8"/>
  <c r="D42" i="8"/>
  <c r="D26" i="8"/>
  <c r="C29" i="8"/>
  <c r="D29" i="8"/>
  <c r="C34" i="8"/>
  <c r="C38" i="8"/>
  <c r="C39" i="8"/>
  <c r="C42" i="8"/>
  <c r="C26" i="8"/>
  <c r="C30" i="8"/>
  <c r="C31" i="8"/>
  <c r="C35" i="8"/>
  <c r="C32" i="8"/>
  <c r="C36" i="8"/>
  <c r="C28" i="8"/>
  <c r="C41" i="8"/>
  <c r="C27" i="8"/>
  <c r="C40" i="8"/>
  <c r="C33" i="8"/>
  <c r="B39" i="8"/>
  <c r="B28" i="8"/>
  <c r="B31" i="8"/>
  <c r="B34" i="8"/>
  <c r="B29" i="8"/>
  <c r="B32" i="8"/>
  <c r="B42" i="8"/>
  <c r="B37" i="8"/>
  <c r="B35" i="8"/>
  <c r="B40" i="8"/>
  <c r="B38" i="8"/>
  <c r="B41" i="8"/>
  <c r="B36" i="8"/>
  <c r="B26" i="8"/>
  <c r="B30" i="8"/>
  <c r="D26" i="3"/>
  <c r="C29" i="3"/>
  <c r="D34" i="3"/>
  <c r="C37" i="3"/>
  <c r="C40" i="3"/>
  <c r="D29" i="3"/>
  <c r="C32" i="3"/>
  <c r="D37" i="3"/>
  <c r="D40" i="3"/>
  <c r="D32" i="3"/>
  <c r="C33" i="3"/>
  <c r="C38" i="3"/>
  <c r="D31" i="3"/>
  <c r="D27" i="3"/>
  <c r="C30" i="3"/>
  <c r="D35" i="3"/>
  <c r="D38" i="3"/>
  <c r="C41" i="3"/>
  <c r="D42" i="3"/>
  <c r="D30" i="3"/>
  <c r="D41" i="3"/>
  <c r="C28" i="3"/>
  <c r="C36" i="3"/>
  <c r="B41" i="7"/>
  <c r="B42" i="7"/>
  <c r="E41" i="7"/>
  <c r="E42" i="7"/>
  <c r="D40" i="2"/>
  <c r="C40" i="2"/>
  <c r="C41" i="2"/>
  <c r="F58" i="10"/>
  <c r="C39" i="7" l="1"/>
  <c r="D39" i="7"/>
  <c r="D39" i="2"/>
  <c r="F39" i="7"/>
  <c r="B39" i="2"/>
  <c r="G39" i="7"/>
  <c r="E39" i="7"/>
  <c r="B39" i="7"/>
  <c r="C39" i="2"/>
  <c r="C26" i="4" l="1"/>
  <c r="C19" i="4"/>
  <c r="C20" i="4"/>
  <c r="C22" i="4"/>
  <c r="C24" i="4"/>
  <c r="C18" i="4"/>
  <c r="C25" i="4"/>
  <c r="B25" i="4"/>
  <c r="B20" i="4"/>
  <c r="B22" i="4"/>
  <c r="B23" i="4"/>
  <c r="B24" i="4"/>
  <c r="B21" i="4"/>
  <c r="B19" i="4"/>
  <c r="B26" i="4"/>
  <c r="D22" i="4"/>
  <c r="D26" i="4"/>
  <c r="D23" i="4"/>
  <c r="D24" i="4"/>
  <c r="D20" i="4"/>
  <c r="D25" i="4"/>
  <c r="D18" i="4"/>
  <c r="D21" i="4"/>
</calcChain>
</file>

<file path=xl/sharedStrings.xml><?xml version="1.0" encoding="utf-8"?>
<sst xmlns="http://schemas.openxmlformats.org/spreadsheetml/2006/main" count="557" uniqueCount="104">
  <si>
    <t>Labour Market Indicator</t>
  </si>
  <si>
    <t>Total</t>
  </si>
  <si>
    <t>Male</t>
  </si>
  <si>
    <t>Female</t>
  </si>
  <si>
    <t>Number</t>
  </si>
  <si>
    <t>Working Age Population 
(aged 15 years and over)</t>
  </si>
  <si>
    <t>Labour Force</t>
  </si>
  <si>
    <t>Employed</t>
  </si>
  <si>
    <t>Age Group</t>
  </si>
  <si>
    <t>15 – 24</t>
  </si>
  <si>
    <t>25 – 64</t>
  </si>
  <si>
    <t>65 and over</t>
  </si>
  <si>
    <t>Educational Attainment</t>
  </si>
  <si>
    <t>Primary and below</t>
  </si>
  <si>
    <t>Secondary</t>
  </si>
  <si>
    <t>Technical and vocational</t>
  </si>
  <si>
    <t>Tertiary</t>
  </si>
  <si>
    <t>Employment Status</t>
  </si>
  <si>
    <t>Employees</t>
  </si>
  <si>
    <t>Employers</t>
  </si>
  <si>
    <t>Own-account workers</t>
  </si>
  <si>
    <t>Contributing family workers</t>
  </si>
  <si>
    <t>Sector</t>
  </si>
  <si>
    <t>Public</t>
  </si>
  <si>
    <t>Private</t>
  </si>
  <si>
    <t>Percentage (%)</t>
  </si>
  <si>
    <t>Labour Force Participation Rate</t>
  </si>
  <si>
    <t>Employment to Population Ratio</t>
  </si>
  <si>
    <t>C</t>
  </si>
  <si>
    <t xml:space="preserve">  </t>
  </si>
  <si>
    <t>Unemployed</t>
  </si>
  <si>
    <t>Outside Labour Force</t>
  </si>
  <si>
    <t>Potential labour force</t>
  </si>
  <si>
    <t>Other outside labour force</t>
  </si>
  <si>
    <t>Labour Underutilization</t>
  </si>
  <si>
    <t>Unemployment</t>
  </si>
  <si>
    <t>Time-related underemployment</t>
  </si>
  <si>
    <t>Unemployed Rate</t>
  </si>
  <si>
    <t>Youth Unemployment Rate</t>
  </si>
  <si>
    <t xml:space="preserve">Unemployed </t>
  </si>
  <si>
    <t>LU1 (Unemployment rate)</t>
  </si>
  <si>
    <t>LU2 (Combined rate of time-related underemployment and unemployment)</t>
  </si>
  <si>
    <t>LU3 (Combined rate of unemployment and potential labour force)</t>
  </si>
  <si>
    <t>LU4 (Composite measure of labour Underutilization)</t>
  </si>
  <si>
    <t>Penduduk mengikut Ugama</t>
  </si>
  <si>
    <t>Islam</t>
  </si>
  <si>
    <t>Kristian</t>
  </si>
  <si>
    <t>Buddha</t>
  </si>
  <si>
    <t>Lain-lain</t>
  </si>
  <si>
    <t>Employed Population by Type of Economic Activity</t>
  </si>
  <si>
    <t>Agriculture, Forestry and Fishery</t>
  </si>
  <si>
    <t>Mining and Quarrying</t>
  </si>
  <si>
    <t>Manufacturing</t>
  </si>
  <si>
    <t>Electricity, Gas, Water Supply and Other  Industrial Activities</t>
  </si>
  <si>
    <t>Construction</t>
  </si>
  <si>
    <t>Wholesale and Retail Trade</t>
  </si>
  <si>
    <t>Accommodation and Food Service Activities</t>
  </si>
  <si>
    <t>Transportation and Storage</t>
  </si>
  <si>
    <t>Information and Communication</t>
  </si>
  <si>
    <t>Financial and Insurance Activities</t>
  </si>
  <si>
    <t>Real Estate Activities</t>
  </si>
  <si>
    <t>Professional, Technical, Administrative and Support Services</t>
  </si>
  <si>
    <t>Public Administration</t>
  </si>
  <si>
    <t>Education</t>
  </si>
  <si>
    <t>Human Health and Social Work Activities</t>
  </si>
  <si>
    <t>Other Service Activities</t>
  </si>
  <si>
    <t>Activities of Households as Employers of  Domestic Personnel</t>
  </si>
  <si>
    <t xml:space="preserve">Employed Population by Occupation </t>
  </si>
  <si>
    <t>Managers and Senior Officials</t>
  </si>
  <si>
    <t>Professionals</t>
  </si>
  <si>
    <t>Technicians and Associate Professionals</t>
  </si>
  <si>
    <t>Clerical Support Workers</t>
  </si>
  <si>
    <t>Service and Sales Workers</t>
  </si>
  <si>
    <t>Skilled Agricultural, Forestry and Fishery Workers</t>
  </si>
  <si>
    <t>Craft and Related Trades Workers</t>
  </si>
  <si>
    <t>Plant and Machine Operators and Assemblers</t>
  </si>
  <si>
    <t>Elementary Occupations</t>
  </si>
  <si>
    <t>HOURS</t>
  </si>
  <si>
    <t>Average hours usually worked per week</t>
  </si>
  <si>
    <t>Main employment/job</t>
  </si>
  <si>
    <t>Secondary employment/jobs</t>
  </si>
  <si>
    <t>BND</t>
  </si>
  <si>
    <t xml:space="preserve">Average monthly income </t>
  </si>
  <si>
    <t xml:space="preserve">Median income </t>
  </si>
  <si>
    <t>Informal Sector</t>
  </si>
  <si>
    <t>Main Branch of Economic Activity</t>
  </si>
  <si>
    <t>Agriculture</t>
  </si>
  <si>
    <t>Industry</t>
  </si>
  <si>
    <t>Services</t>
  </si>
  <si>
    <t>Activities of Households as Employers of Domestic Personnel</t>
  </si>
  <si>
    <t>Professional, Technical. Administrative and Support Services</t>
  </si>
  <si>
    <t>Informal Employment</t>
  </si>
  <si>
    <t>Local</t>
  </si>
  <si>
    <t>Non-Local</t>
  </si>
  <si>
    <t>Secondary employment/job</t>
  </si>
  <si>
    <t>Source :  Department of Economic Planning and Statistics, Ministry of Finance and Economy</t>
  </si>
  <si>
    <t>Notes: 
1. The Labour Force statistics obtained from the Labour Force Survey (LFS) year 2017 to 2020 are revised based on the final data of the Population and Housing Census (BPP) 2021 and the Labour Force Survey (LFS) 2021.
2. Data may not add up to the total due to the rounding.</t>
  </si>
  <si>
    <t>Table 1: Labour Market Indicator by Sex, 2020 to 2021</t>
  </si>
  <si>
    <r>
      <t xml:space="preserve">Table 1: Labour Market Indicator by Sex, </t>
    </r>
    <r>
      <rPr>
        <b/>
        <sz val="20"/>
        <rFont val="Century Gothic"/>
        <family val="2"/>
      </rPr>
      <t xml:space="preserve">2020 to 2021 </t>
    </r>
    <r>
      <rPr>
        <b/>
        <sz val="20"/>
        <color theme="1"/>
        <rFont val="Century Gothic"/>
        <family val="2"/>
      </rPr>
      <t>(continued)</t>
    </r>
  </si>
  <si>
    <t>Table 1: Labour Market Indicator by Sex, 2020 to 2021 (continued)</t>
  </si>
  <si>
    <r>
      <t>Table 1: Labour Market Indicator by Sex,</t>
    </r>
    <r>
      <rPr>
        <b/>
        <sz val="18"/>
        <color rgb="FFFF0000"/>
        <rFont val="Century Gothic"/>
        <family val="2"/>
      </rPr>
      <t xml:space="preserve"> </t>
    </r>
    <r>
      <rPr>
        <b/>
        <sz val="18"/>
        <color theme="1"/>
        <rFont val="Century Gothic"/>
        <family val="2"/>
      </rPr>
      <t>2020 to 2021 (continued)</t>
    </r>
  </si>
  <si>
    <t>Table 2: Labour Market Indicator by Local and Non-local, 2020 to 2021</t>
  </si>
  <si>
    <r>
      <t>Table 2: Labour Market Indicator by Local and Non-local,</t>
    </r>
    <r>
      <rPr>
        <b/>
        <sz val="20"/>
        <rFont val="Century Gothic"/>
        <family val="2"/>
      </rPr>
      <t xml:space="preserve"> 2020 to 2021 (continued)</t>
    </r>
  </si>
  <si>
    <t>Table 2: Labour Market Indicator by Local and Non-local, 2020 to 2021 (continued)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</si>
</sst>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_(* #,##0_);_(* \(#,##0\);_(* &quot;-&quot;??_);_(@_)"/>
    <numFmt numFmtId="167" formatCode="_(* #,##0.0_);_(* \(#,##0.0\);_(* &quot;-&quot;??_);_(@_)"/>
  </numFmts>
  <fonts count="27" x14ac:knownFonts="1">
    <font>
      <sz val="11"/>
      <color theme="1"/>
      <name val="Calibri"/>
      <family val="2"/>
      <scheme val="minor"/>
    </font>
    <font>
      <sz val="11"/>
      <color theme="1"/>
      <name val="Calibri"/>
      <family val="2"/>
      <scheme val="minor"/>
    </font>
    <font>
      <b/>
      <sz val="20"/>
      <color theme="1"/>
      <name val="Century Gothic"/>
      <family val="2"/>
    </font>
    <font>
      <sz val="18"/>
      <color theme="1"/>
      <name val="Tw Cen MT"/>
      <family val="2"/>
    </font>
    <font>
      <b/>
      <sz val="20"/>
      <name val="Century Gothic"/>
      <family val="2"/>
    </font>
    <font>
      <b/>
      <sz val="20"/>
      <color theme="0"/>
      <name val="Century Gothic"/>
      <family val="2"/>
    </font>
    <font>
      <b/>
      <u/>
      <sz val="20"/>
      <name val="Century Gothic"/>
      <family val="2"/>
    </font>
    <font>
      <sz val="10"/>
      <name val="Arial"/>
      <family val="2"/>
    </font>
    <font>
      <sz val="20"/>
      <name val="Century Gothic"/>
      <family val="2"/>
    </font>
    <font>
      <sz val="20"/>
      <color rgb="FF00B050"/>
      <name val="Century Gothic"/>
      <family val="2"/>
    </font>
    <font>
      <sz val="20"/>
      <color theme="1"/>
      <name val="Century Gothic"/>
      <family val="2"/>
    </font>
    <font>
      <sz val="20"/>
      <color theme="1"/>
      <name val="Tw Cen MT"/>
      <family val="2"/>
    </font>
    <font>
      <sz val="18"/>
      <color theme="1"/>
      <name val="Century Gothic"/>
      <family val="2"/>
    </font>
    <font>
      <b/>
      <sz val="20"/>
      <color theme="1"/>
      <name val="Tw Cen MT"/>
      <family val="2"/>
    </font>
    <font>
      <sz val="16"/>
      <name val="Century Gothic"/>
      <family val="2"/>
    </font>
    <font>
      <sz val="18"/>
      <name val="Century Gothic"/>
      <family val="2"/>
    </font>
    <font>
      <b/>
      <sz val="18"/>
      <color theme="1"/>
      <name val="Century Gothic"/>
      <family val="2"/>
    </font>
    <font>
      <b/>
      <sz val="18"/>
      <color rgb="FFFF0000"/>
      <name val="Century Gothic"/>
      <family val="2"/>
    </font>
    <font>
      <b/>
      <sz val="18"/>
      <name val="Century Gothic"/>
      <family val="2"/>
    </font>
    <font>
      <b/>
      <sz val="18"/>
      <color theme="0"/>
      <name val="Century Gothic"/>
      <family val="2"/>
    </font>
    <font>
      <b/>
      <u/>
      <sz val="18"/>
      <name val="Century Gothic"/>
      <family val="2"/>
    </font>
    <font>
      <i/>
      <sz val="18"/>
      <name val="Century Gothic"/>
      <family val="2"/>
    </font>
    <font>
      <i/>
      <sz val="16"/>
      <name val="Calibri"/>
      <family val="2"/>
      <scheme val="minor"/>
    </font>
    <font>
      <i/>
      <sz val="16"/>
      <color theme="1"/>
      <name val="Calibri"/>
      <family val="2"/>
      <scheme val="minor"/>
    </font>
    <font>
      <sz val="20"/>
      <color rgb="FFFF0000"/>
      <name val="Century Gothic"/>
      <family val="2"/>
    </font>
    <font>
      <b/>
      <sz val="20"/>
      <color rgb="FFFF0000"/>
      <name val="Century Gothic"/>
      <family val="2"/>
    </font>
    <font>
      <sz val="18"/>
      <color rgb="FFFF0000"/>
      <name val="Century Gothic"/>
      <family val="2"/>
    </font>
  </fonts>
  <fills count="5">
    <fill>
      <patternFill patternType="none"/>
    </fill>
    <fill>
      <patternFill patternType="gray125"/>
    </fill>
    <fill>
      <patternFill patternType="solid">
        <fgColor theme="9"/>
        <bgColor indexed="64"/>
      </patternFill>
    </fill>
    <fill>
      <patternFill patternType="solid">
        <fgColor theme="9" tint="0.79998168889431442"/>
        <bgColor indexed="64"/>
      </patternFill>
    </fill>
    <fill>
      <patternFill patternType="solid">
        <fgColor theme="0"/>
        <bgColor indexed="64"/>
      </patternFill>
    </fill>
  </fills>
  <borders count="9">
    <border>
      <left/>
      <right/>
      <top/>
      <bottom/>
      <diagonal/>
    </border>
    <border>
      <left/>
      <right/>
      <top/>
      <bottom style="thick">
        <color theme="9"/>
      </bottom>
      <diagonal/>
    </border>
    <border>
      <left/>
      <right/>
      <top style="thick">
        <color theme="9"/>
      </top>
      <bottom/>
      <diagonal/>
    </border>
    <border>
      <left style="medium">
        <color rgb="FFFFFFFF"/>
      </left>
      <right/>
      <top style="thick">
        <color theme="9"/>
      </top>
      <bottom style="thick">
        <color rgb="FFFFFFFF"/>
      </bottom>
      <diagonal/>
    </border>
    <border>
      <left/>
      <right/>
      <top style="thick">
        <color theme="9"/>
      </top>
      <bottom style="thick">
        <color rgb="FFFFFFFF"/>
      </bottom>
      <diagonal/>
    </border>
    <border>
      <left style="medium">
        <color rgb="FFFFFFFF"/>
      </left>
      <right/>
      <top style="medium">
        <color rgb="FFFFFFFF"/>
      </top>
      <bottom style="thick">
        <color rgb="FFFFFFFF"/>
      </bottom>
      <diagonal/>
    </border>
    <border>
      <left/>
      <right/>
      <top style="medium">
        <color rgb="FFFFFFFF"/>
      </top>
      <bottom style="thick">
        <color theme="9"/>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s>
  <cellStyleXfs count="3">
    <xf numFmtId="0" fontId="0" fillId="0" borderId="0"/>
    <xf numFmtId="43" fontId="1" fillId="0" borderId="0" applyFont="0" applyFill="0" applyBorder="0" applyAlignment="0" applyProtection="0"/>
    <xf numFmtId="0" fontId="7" fillId="0" borderId="0"/>
  </cellStyleXfs>
  <cellXfs count="108">
    <xf numFmtId="0" fontId="0" fillId="0" borderId="0" xfId="0"/>
    <xf numFmtId="0" fontId="3" fillId="0" borderId="0" xfId="0" applyFont="1"/>
    <xf numFmtId="0" fontId="5" fillId="2" borderId="5" xfId="0" applyFont="1" applyFill="1" applyBorder="1" applyAlignment="1">
      <alignment horizontal="center" vertical="center" wrapText="1"/>
    </xf>
    <xf numFmtId="0" fontId="6" fillId="3" borderId="0" xfId="0" applyFont="1" applyFill="1" applyAlignment="1">
      <alignment vertical="top" wrapText="1"/>
    </xf>
    <xf numFmtId="3" fontId="4" fillId="4" borderId="0" xfId="0" applyNumberFormat="1" applyFont="1" applyFill="1" applyAlignment="1">
      <alignment vertical="top" wrapText="1"/>
    </xf>
    <xf numFmtId="164" fontId="4" fillId="4" borderId="0" xfId="0" applyNumberFormat="1" applyFont="1" applyFill="1" applyAlignment="1">
      <alignment vertical="top" wrapText="1"/>
    </xf>
    <xf numFmtId="0" fontId="4" fillId="3" borderId="0" xfId="0" applyFont="1" applyFill="1" applyAlignment="1">
      <alignment vertical="center" wrapText="1"/>
    </xf>
    <xf numFmtId="3" fontId="4" fillId="4" borderId="0" xfId="0" applyNumberFormat="1" applyFont="1" applyFill="1" applyAlignment="1">
      <alignment horizontal="right" vertical="top" wrapText="1"/>
    </xf>
    <xf numFmtId="0" fontId="3" fillId="0" borderId="0" xfId="0" applyFont="1" applyAlignment="1">
      <alignment vertical="center"/>
    </xf>
    <xf numFmtId="0" fontId="4" fillId="3" borderId="0" xfId="0" applyFont="1" applyFill="1" applyAlignment="1">
      <alignment horizontal="left" vertical="center" wrapText="1" indent="2"/>
    </xf>
    <xf numFmtId="3" fontId="8" fillId="4" borderId="0" xfId="0" applyNumberFormat="1" applyFont="1" applyFill="1" applyAlignment="1">
      <alignment horizontal="right" vertical="top" wrapText="1"/>
    </xf>
    <xf numFmtId="3" fontId="3" fillId="0" borderId="0" xfId="0" applyNumberFormat="1" applyFont="1" applyAlignment="1">
      <alignment vertical="center"/>
    </xf>
    <xf numFmtId="0" fontId="8" fillId="3" borderId="0" xfId="0" applyFont="1" applyFill="1" applyAlignment="1">
      <alignment horizontal="left" vertical="center" wrapText="1" indent="5"/>
    </xf>
    <xf numFmtId="3" fontId="8" fillId="4" borderId="0" xfId="0" applyNumberFormat="1" applyFont="1" applyFill="1" applyAlignment="1">
      <alignment vertical="center" wrapText="1"/>
    </xf>
    <xf numFmtId="0" fontId="6" fillId="3" borderId="0" xfId="0" applyFont="1" applyFill="1" applyAlignment="1">
      <alignment horizontal="left" vertical="center" wrapText="1"/>
    </xf>
    <xf numFmtId="165" fontId="4" fillId="4" borderId="0" xfId="0" applyNumberFormat="1" applyFont="1" applyFill="1" applyAlignment="1">
      <alignment horizontal="right" vertical="top" wrapText="1"/>
    </xf>
    <xf numFmtId="164" fontId="4" fillId="4" borderId="0" xfId="0" applyNumberFormat="1" applyFont="1" applyFill="1" applyAlignment="1">
      <alignment horizontal="right" vertical="top" wrapText="1"/>
    </xf>
    <xf numFmtId="0" fontId="8" fillId="3" borderId="0" xfId="0" applyFont="1" applyFill="1" applyAlignment="1">
      <alignment horizontal="left" vertical="center" wrapText="1" indent="3"/>
    </xf>
    <xf numFmtId="164" fontId="8" fillId="4" borderId="0" xfId="0" applyNumberFormat="1" applyFont="1" applyFill="1" applyAlignment="1">
      <alignment horizontal="right" vertical="top" wrapText="1"/>
    </xf>
    <xf numFmtId="0" fontId="8" fillId="3" borderId="0" xfId="0" applyFont="1" applyFill="1" applyAlignment="1">
      <alignment horizontal="left" vertical="center" wrapText="1"/>
    </xf>
    <xf numFmtId="164" fontId="9" fillId="4" borderId="0" xfId="0" applyNumberFormat="1" applyFont="1" applyFill="1" applyAlignment="1">
      <alignment horizontal="right" vertical="top" wrapText="1"/>
    </xf>
    <xf numFmtId="0" fontId="10" fillId="0" borderId="6" xfId="0" applyFont="1" applyBorder="1" applyAlignment="1">
      <alignment wrapText="1"/>
    </xf>
    <xf numFmtId="0" fontId="10" fillId="0" borderId="6" xfId="0" applyFont="1" applyBorder="1"/>
    <xf numFmtId="0" fontId="11" fillId="0" borderId="0" xfId="0" applyFont="1"/>
    <xf numFmtId="0" fontId="10" fillId="4" borderId="0" xfId="0" applyFont="1" applyFill="1"/>
    <xf numFmtId="0" fontId="10" fillId="0" borderId="0" xfId="0" applyFont="1" applyAlignment="1">
      <alignment wrapText="1"/>
    </xf>
    <xf numFmtId="0" fontId="10" fillId="0" borderId="0" xfId="0" applyFont="1"/>
    <xf numFmtId="0" fontId="12" fillId="0" borderId="0" xfId="0" applyFont="1" applyAlignment="1">
      <alignment wrapText="1"/>
    </xf>
    <xf numFmtId="0" fontId="12" fillId="0" borderId="0" xfId="0" applyFont="1"/>
    <xf numFmtId="0" fontId="11" fillId="0" borderId="0" xfId="0" applyFont="1" applyAlignment="1">
      <alignment vertical="center"/>
    </xf>
    <xf numFmtId="0" fontId="4" fillId="3" borderId="0" xfId="0" applyFont="1" applyFill="1" applyAlignment="1">
      <alignment horizontal="left" vertical="center" wrapText="1"/>
    </xf>
    <xf numFmtId="0" fontId="13" fillId="0" borderId="0" xfId="0" applyFont="1" applyAlignment="1">
      <alignment vertical="center"/>
    </xf>
    <xf numFmtId="165" fontId="8" fillId="4" borderId="0" xfId="0" applyNumberFormat="1" applyFont="1" applyFill="1" applyAlignment="1">
      <alignment horizontal="right" vertical="top" wrapText="1"/>
    </xf>
    <xf numFmtId="0" fontId="14" fillId="3" borderId="0" xfId="0" applyFont="1" applyFill="1" applyAlignment="1">
      <alignment horizontal="left" vertical="center" wrapText="1" indent="6"/>
    </xf>
    <xf numFmtId="0" fontId="8" fillId="0" borderId="7" xfId="0" applyFont="1" applyBorder="1" applyAlignment="1">
      <alignment vertical="top" wrapText="1"/>
    </xf>
    <xf numFmtId="3" fontId="8" fillId="0" borderId="8" xfId="0" applyNumberFormat="1" applyFont="1" applyBorder="1" applyAlignment="1">
      <alignment vertical="top" wrapText="1"/>
    </xf>
    <xf numFmtId="0" fontId="8" fillId="0" borderId="8" xfId="0" applyFont="1" applyBorder="1" applyAlignment="1">
      <alignment vertical="top" wrapText="1"/>
    </xf>
    <xf numFmtId="0" fontId="4" fillId="0" borderId="7" xfId="0" applyFont="1" applyBorder="1" applyAlignment="1">
      <alignment vertical="top" wrapText="1"/>
    </xf>
    <xf numFmtId="0" fontId="8" fillId="0" borderId="7" xfId="0" applyFont="1" applyBorder="1" applyAlignment="1">
      <alignment horizontal="left" vertical="top" wrapText="1"/>
    </xf>
    <xf numFmtId="164" fontId="8" fillId="0" borderId="8" xfId="0" applyNumberFormat="1" applyFont="1" applyBorder="1" applyAlignment="1">
      <alignment vertical="top" wrapText="1"/>
    </xf>
    <xf numFmtId="0" fontId="15" fillId="3" borderId="0" xfId="0" applyFont="1" applyFill="1" applyAlignment="1">
      <alignment horizontal="left" vertical="center" wrapText="1" indent="3"/>
    </xf>
    <xf numFmtId="3" fontId="8" fillId="4" borderId="0" xfId="0" applyNumberFormat="1" applyFont="1" applyFill="1" applyAlignment="1">
      <alignment vertical="top" wrapText="1"/>
    </xf>
    <xf numFmtId="0" fontId="11" fillId="4" borderId="0" xfId="0" applyFont="1" applyFill="1" applyAlignment="1">
      <alignment vertical="center"/>
    </xf>
    <xf numFmtId="165" fontId="8" fillId="4" borderId="0" xfId="0" applyNumberFormat="1" applyFont="1" applyFill="1" applyAlignment="1">
      <alignment vertical="top" wrapText="1"/>
    </xf>
    <xf numFmtId="0" fontId="4" fillId="3" borderId="0" xfId="0" applyFont="1" applyFill="1" applyAlignment="1">
      <alignment horizontal="left" vertical="center" wrapText="1" indent="1"/>
    </xf>
    <xf numFmtId="165" fontId="4" fillId="4" borderId="0" xfId="0" applyNumberFormat="1" applyFont="1" applyFill="1" applyAlignment="1">
      <alignment vertical="top" wrapText="1"/>
    </xf>
    <xf numFmtId="0" fontId="8" fillId="3" borderId="0" xfId="0" applyFont="1" applyFill="1" applyAlignment="1">
      <alignment horizontal="left" vertical="center" wrapText="1" indent="1"/>
    </xf>
    <xf numFmtId="0" fontId="10" fillId="0" borderId="6" xfId="0" applyFont="1" applyBorder="1" applyAlignment="1">
      <alignment horizontal="left" wrapText="1" indent="8"/>
    </xf>
    <xf numFmtId="0" fontId="19" fillId="2" borderId="5" xfId="0" applyFont="1" applyFill="1" applyBorder="1" applyAlignment="1">
      <alignment horizontal="center" vertical="center" wrapText="1"/>
    </xf>
    <xf numFmtId="0" fontId="20" fillId="3" borderId="0" xfId="0" applyFont="1" applyFill="1" applyAlignment="1">
      <alignment vertical="top" wrapText="1"/>
    </xf>
    <xf numFmtId="165" fontId="15" fillId="4" borderId="0" xfId="0" applyNumberFormat="1" applyFont="1" applyFill="1" applyAlignment="1">
      <alignment vertical="top" wrapText="1"/>
    </xf>
    <xf numFmtId="0" fontId="18" fillId="3" borderId="0" xfId="0" applyFont="1" applyFill="1" applyAlignment="1">
      <alignment vertical="center" wrapText="1"/>
    </xf>
    <xf numFmtId="3" fontId="18" fillId="4" borderId="0" xfId="0" applyNumberFormat="1" applyFont="1" applyFill="1" applyAlignment="1">
      <alignment horizontal="right" vertical="top" wrapText="1"/>
    </xf>
    <xf numFmtId="0" fontId="18" fillId="3" borderId="0" xfId="0" applyFont="1" applyFill="1" applyAlignment="1">
      <alignment horizontal="left" vertical="center" wrapText="1" indent="1"/>
    </xf>
    <xf numFmtId="0" fontId="15" fillId="3" borderId="0" xfId="0" applyFont="1" applyFill="1" applyAlignment="1">
      <alignment horizontal="left" vertical="center" wrapText="1" indent="2"/>
    </xf>
    <xf numFmtId="166" fontId="15" fillId="4" borderId="0" xfId="1" applyNumberFormat="1" applyFont="1" applyFill="1" applyBorder="1" applyAlignment="1">
      <alignment horizontal="right" vertical="top" wrapText="1"/>
    </xf>
    <xf numFmtId="165" fontId="15" fillId="4" borderId="0" xfId="0" applyNumberFormat="1" applyFont="1" applyFill="1" applyAlignment="1">
      <alignment horizontal="right" vertical="top" wrapText="1"/>
    </xf>
    <xf numFmtId="0" fontId="15" fillId="3" borderId="0" xfId="0" applyFont="1" applyFill="1" applyAlignment="1">
      <alignment horizontal="left" vertical="top" wrapText="1" indent="2"/>
    </xf>
    <xf numFmtId="0" fontId="21" fillId="3" borderId="0" xfId="0" applyFont="1" applyFill="1" applyAlignment="1">
      <alignment horizontal="left" vertical="top" wrapText="1" indent="4"/>
    </xf>
    <xf numFmtId="3" fontId="15" fillId="4" borderId="0" xfId="0" applyNumberFormat="1" applyFont="1" applyFill="1" applyAlignment="1">
      <alignment horizontal="right" vertical="top" wrapText="1"/>
    </xf>
    <xf numFmtId="0" fontId="21" fillId="3" borderId="0" xfId="0" applyFont="1" applyFill="1" applyAlignment="1">
      <alignment horizontal="left" vertical="center" wrapText="1" indent="4"/>
    </xf>
    <xf numFmtId="167" fontId="18" fillId="4" borderId="0" xfId="1" applyNumberFormat="1" applyFont="1" applyFill="1" applyBorder="1" applyAlignment="1">
      <alignment horizontal="right" vertical="top" wrapText="1"/>
    </xf>
    <xf numFmtId="167" fontId="15" fillId="4" borderId="0" xfId="1" applyNumberFormat="1" applyFont="1" applyFill="1" applyBorder="1" applyAlignment="1">
      <alignment horizontal="right" vertical="top" wrapText="1"/>
    </xf>
    <xf numFmtId="165" fontId="18" fillId="4" borderId="0" xfId="0" applyNumberFormat="1" applyFont="1" applyFill="1" applyAlignment="1">
      <alignment horizontal="right" vertical="top" wrapText="1"/>
    </xf>
    <xf numFmtId="0" fontId="12" fillId="0" borderId="6" xfId="0" applyFont="1" applyBorder="1" applyAlignment="1">
      <alignment horizontal="left" wrapText="1" indent="8"/>
    </xf>
    <xf numFmtId="0" fontId="12" fillId="0" borderId="6" xfId="0" applyFont="1" applyBorder="1"/>
    <xf numFmtId="0" fontId="12" fillId="4" borderId="0" xfId="0" applyFont="1" applyFill="1"/>
    <xf numFmtId="164" fontId="11" fillId="0" borderId="0" xfId="0" applyNumberFormat="1" applyFont="1" applyAlignment="1">
      <alignment vertical="center"/>
    </xf>
    <xf numFmtId="164" fontId="4" fillId="4" borderId="0" xfId="0" applyNumberFormat="1" applyFont="1" applyFill="1" applyAlignment="1">
      <alignment vertical="center" wrapText="1"/>
    </xf>
    <xf numFmtId="3" fontId="2" fillId="4" borderId="0" xfId="0" applyNumberFormat="1" applyFont="1" applyFill="1" applyAlignment="1">
      <alignment horizontal="right" vertical="top" wrapText="1"/>
    </xf>
    <xf numFmtId="0" fontId="13" fillId="4" borderId="0" xfId="0" applyFont="1" applyFill="1" applyAlignment="1">
      <alignment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16" fillId="0" borderId="1" xfId="0" applyFont="1" applyBorder="1" applyAlignment="1">
      <alignment horizontal="left" vertical="center"/>
    </xf>
    <xf numFmtId="0" fontId="10" fillId="0" borderId="0" xfId="0" applyFont="1" applyAlignment="1">
      <alignment horizontal="left" vertical="center"/>
    </xf>
    <xf numFmtId="3" fontId="11" fillId="0" borderId="0" xfId="0" applyNumberFormat="1" applyFont="1"/>
    <xf numFmtId="0" fontId="2" fillId="0" borderId="0" xfId="0" applyFont="1" applyAlignment="1">
      <alignment vertical="center"/>
    </xf>
    <xf numFmtId="0" fontId="2" fillId="0" borderId="1" xfId="0" applyFont="1" applyBorder="1" applyAlignment="1">
      <alignment vertical="center"/>
    </xf>
    <xf numFmtId="3" fontId="11" fillId="0" borderId="0" xfId="0" applyNumberFormat="1" applyFont="1" applyAlignment="1">
      <alignment vertical="center"/>
    </xf>
    <xf numFmtId="0" fontId="15" fillId="4" borderId="0" xfId="1" applyNumberFormat="1" applyFont="1" applyFill="1" applyBorder="1" applyAlignment="1">
      <alignment horizontal="right" vertical="top" wrapText="1"/>
    </xf>
    <xf numFmtId="167" fontId="8" fillId="4" borderId="0" xfId="1" applyNumberFormat="1" applyFont="1" applyFill="1" applyAlignment="1">
      <alignment horizontal="right" vertical="top" wrapText="1"/>
    </xf>
    <xf numFmtId="166" fontId="4" fillId="4" borderId="0" xfId="1" applyNumberFormat="1" applyFont="1" applyFill="1" applyAlignment="1">
      <alignment horizontal="right" vertical="top" wrapText="1"/>
    </xf>
    <xf numFmtId="166" fontId="8" fillId="4" borderId="0" xfId="1" applyNumberFormat="1" applyFont="1" applyFill="1" applyAlignment="1">
      <alignment horizontal="right" vertical="top" wrapText="1"/>
    </xf>
    <xf numFmtId="167" fontId="18" fillId="4" borderId="0" xfId="1" applyNumberFormat="1" applyFont="1" applyFill="1" applyAlignment="1">
      <alignment horizontal="right" vertical="top" wrapText="1"/>
    </xf>
    <xf numFmtId="49" fontId="22" fillId="0" borderId="0" xfId="2" applyNumberFormat="1" applyFont="1" applyAlignment="1">
      <alignment horizontal="left"/>
    </xf>
    <xf numFmtId="0" fontId="23" fillId="0" borderId="0" xfId="0" applyFont="1"/>
    <xf numFmtId="3" fontId="24" fillId="4" borderId="0" xfId="0" applyNumberFormat="1" applyFont="1" applyFill="1" applyAlignment="1">
      <alignment horizontal="right" vertical="top" wrapText="1"/>
    </xf>
    <xf numFmtId="3" fontId="3" fillId="0" borderId="0" xfId="0" applyNumberFormat="1" applyFont="1"/>
    <xf numFmtId="3" fontId="12" fillId="0" borderId="0" xfId="0" applyNumberFormat="1" applyFont="1"/>
    <xf numFmtId="3" fontId="25" fillId="4" borderId="0" xfId="0" applyNumberFormat="1" applyFont="1" applyFill="1" applyAlignment="1">
      <alignment vertical="top" wrapText="1"/>
    </xf>
    <xf numFmtId="166" fontId="25" fillId="0" borderId="0" xfId="0" applyNumberFormat="1" applyFont="1" applyAlignment="1">
      <alignment vertical="center"/>
    </xf>
    <xf numFmtId="3" fontId="2" fillId="0" borderId="1" xfId="0" applyNumberFormat="1" applyFont="1" applyBorder="1" applyAlignment="1">
      <alignment vertical="center"/>
    </xf>
    <xf numFmtId="3" fontId="25" fillId="4" borderId="0" xfId="0" applyNumberFormat="1" applyFont="1" applyFill="1" applyAlignment="1">
      <alignment horizontal="right" vertical="top" wrapText="1"/>
    </xf>
    <xf numFmtId="165" fontId="26" fillId="4" borderId="0" xfId="0" applyNumberFormat="1" applyFont="1" applyFill="1" applyAlignment="1">
      <alignment vertical="top" wrapText="1"/>
    </xf>
    <xf numFmtId="165" fontId="26" fillId="4" borderId="0" xfId="0" applyNumberFormat="1" applyFont="1" applyFill="1" applyAlignment="1">
      <alignment horizontal="right" vertical="top" wrapText="1"/>
    </xf>
    <xf numFmtId="3" fontId="17" fillId="4" borderId="0" xfId="0" applyNumberFormat="1" applyFont="1" applyFill="1" applyAlignment="1">
      <alignment horizontal="right" vertical="top" wrapText="1"/>
    </xf>
    <xf numFmtId="167" fontId="26" fillId="4" borderId="0" xfId="1" applyNumberFormat="1" applyFont="1" applyFill="1" applyBorder="1" applyAlignment="1">
      <alignment horizontal="right" vertical="top" wrapText="1"/>
    </xf>
    <xf numFmtId="0" fontId="3" fillId="4" borderId="0" xfId="0" applyFont="1" applyFill="1" applyAlignment="1">
      <alignment vertical="center"/>
    </xf>
    <xf numFmtId="49" fontId="22" fillId="0" borderId="0" xfId="2" applyNumberFormat="1" applyFont="1" applyAlignment="1">
      <alignment horizontal="left" vertical="top" wrapText="1"/>
    </xf>
    <xf numFmtId="0" fontId="2" fillId="2" borderId="2" xfId="0" applyFont="1" applyFill="1" applyBorder="1" applyAlignment="1">
      <alignment horizontal="left" vertical="center" wrapText="1"/>
    </xf>
    <xf numFmtId="0" fontId="2" fillId="2" borderId="0" xfId="0" applyFont="1" applyFill="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16" fillId="2" borderId="2" xfId="0" applyFont="1" applyFill="1" applyBorder="1" applyAlignment="1">
      <alignment horizontal="left" vertical="center" wrapText="1"/>
    </xf>
    <xf numFmtId="0" fontId="16" fillId="2" borderId="0" xfId="0" applyFont="1" applyFill="1" applyAlignment="1">
      <alignment horizontal="left" vertical="center" wrapText="1"/>
    </xf>
    <xf numFmtId="0" fontId="2" fillId="0" borderId="0" xfId="0" applyFont="1" applyAlignment="1">
      <alignment horizontal="left" vertical="center"/>
    </xf>
    <xf numFmtId="0" fontId="16" fillId="0" borderId="1" xfId="0" applyFont="1" applyBorder="1" applyAlignment="1">
      <alignment horizontal="left" vertical="center"/>
    </xf>
  </cellXfs>
  <cellStyles count="3">
    <cellStyle name="Comma" xfId="1" builtinId="3"/>
    <cellStyle name="Normal" xfId="0" builtinId="0"/>
    <cellStyle name="Normal 2 2" xfId="2" xr:uid="{88B03369-8A6F-42A1-8E91-22F93D5F4C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P58"/>
  <sheetViews>
    <sheetView tabSelected="1" zoomScale="40" zoomScaleNormal="40" zoomScaleSheetLayoutView="70" zoomScalePageLayoutView="70" workbookViewId="0">
      <selection activeCell="L23" sqref="L23"/>
    </sheetView>
  </sheetViews>
  <sheetFormatPr defaultColWidth="8.81640625" defaultRowHeight="23" x14ac:dyDescent="0.5"/>
  <cols>
    <col min="1" max="1" width="85.7265625" style="27" customWidth="1"/>
    <col min="2" max="7" width="20" style="28" customWidth="1"/>
    <col min="8" max="9" width="8.81640625" style="1"/>
    <col min="10" max="10" width="15.81640625" style="1" bestFit="1" customWidth="1"/>
    <col min="11" max="16384" width="8.81640625" style="1"/>
  </cols>
  <sheetData>
    <row r="1" spans="1:11" ht="36" customHeight="1" thickBot="1" x14ac:dyDescent="0.55000000000000004">
      <c r="A1" s="71" t="s">
        <v>97</v>
      </c>
      <c r="B1" s="72"/>
      <c r="C1" s="72"/>
      <c r="D1" s="72"/>
      <c r="E1" s="1"/>
      <c r="F1" s="1"/>
      <c r="G1" s="1"/>
    </row>
    <row r="2" spans="1:11" ht="37.4" customHeight="1" thickTop="1" thickBot="1" x14ac:dyDescent="0.55000000000000004">
      <c r="A2" s="99" t="s">
        <v>0</v>
      </c>
      <c r="B2" s="101">
        <v>2020</v>
      </c>
      <c r="C2" s="102"/>
      <c r="D2" s="102"/>
      <c r="E2" s="101">
        <v>2021</v>
      </c>
      <c r="F2" s="102"/>
      <c r="G2" s="102"/>
    </row>
    <row r="3" spans="1:11" ht="37.4" customHeight="1" thickTop="1" thickBot="1" x14ac:dyDescent="0.55000000000000004">
      <c r="A3" s="100"/>
      <c r="B3" s="2" t="s">
        <v>1</v>
      </c>
      <c r="C3" s="2" t="s">
        <v>2</v>
      </c>
      <c r="D3" s="2" t="s">
        <v>3</v>
      </c>
      <c r="E3" s="2" t="s">
        <v>1</v>
      </c>
      <c r="F3" s="2" t="s">
        <v>2</v>
      </c>
      <c r="G3" s="2" t="s">
        <v>3</v>
      </c>
    </row>
    <row r="4" spans="1:11" ht="25" thickTop="1" x14ac:dyDescent="0.5">
      <c r="A4" s="3" t="s">
        <v>4</v>
      </c>
      <c r="B4" s="4"/>
      <c r="C4" s="5"/>
      <c r="D4" s="4"/>
      <c r="E4" s="4"/>
      <c r="F4" s="5"/>
      <c r="G4" s="4"/>
    </row>
    <row r="5" spans="1:11" s="8" customFormat="1" ht="60.75" customHeight="1" x14ac:dyDescent="0.35">
      <c r="A5" s="6" t="s">
        <v>5</v>
      </c>
      <c r="B5" s="7">
        <v>347456.99735000503</v>
      </c>
      <c r="C5" s="7">
        <v>186748.99830000123</v>
      </c>
      <c r="D5" s="7">
        <v>160707.99905000141</v>
      </c>
      <c r="E5" s="7">
        <v>350332</v>
      </c>
      <c r="F5" s="7">
        <v>185225</v>
      </c>
      <c r="G5" s="7">
        <v>165107</v>
      </c>
      <c r="I5" s="11"/>
      <c r="J5" s="11"/>
      <c r="K5" s="11"/>
    </row>
    <row r="6" spans="1:11" s="8" customFormat="1" ht="27" customHeight="1" x14ac:dyDescent="0.35">
      <c r="A6" s="6" t="s">
        <v>6</v>
      </c>
      <c r="B6" s="7">
        <v>227722.85296999995</v>
      </c>
      <c r="C6" s="7">
        <v>138683.03682999877</v>
      </c>
      <c r="D6" s="7">
        <v>89039.81614000033</v>
      </c>
      <c r="E6" s="7">
        <v>223338</v>
      </c>
      <c r="F6" s="7">
        <v>132709</v>
      </c>
      <c r="G6" s="7">
        <v>90629</v>
      </c>
    </row>
    <row r="7" spans="1:11" s="8" customFormat="1" ht="27" customHeight="1" x14ac:dyDescent="0.35">
      <c r="A7" s="6" t="s">
        <v>7</v>
      </c>
      <c r="B7" s="7">
        <v>211092.78924000071</v>
      </c>
      <c r="C7" s="7">
        <v>129880.67869999929</v>
      </c>
      <c r="D7" s="7">
        <v>81212.110540000373</v>
      </c>
      <c r="E7" s="7">
        <v>212382</v>
      </c>
      <c r="F7" s="7">
        <v>127575</v>
      </c>
      <c r="G7" s="7">
        <v>84807</v>
      </c>
    </row>
    <row r="8" spans="1:11" s="8" customFormat="1" ht="27" customHeight="1" x14ac:dyDescent="0.35">
      <c r="A8" s="9" t="s">
        <v>8</v>
      </c>
      <c r="B8" s="10"/>
      <c r="C8" s="10"/>
      <c r="D8" s="10"/>
      <c r="E8" s="7"/>
      <c r="F8" s="32"/>
      <c r="G8" s="32"/>
    </row>
    <row r="9" spans="1:11" s="8" customFormat="1" ht="27" customHeight="1" x14ac:dyDescent="0.35">
      <c r="A9" s="12" t="s">
        <v>9</v>
      </c>
      <c r="B9" s="10">
        <v>22317.217549999976</v>
      </c>
      <c r="C9" s="10">
        <v>14543.052719999996</v>
      </c>
      <c r="D9" s="10">
        <v>7774.1648300000033</v>
      </c>
      <c r="E9" s="10">
        <v>22553</v>
      </c>
      <c r="F9" s="10">
        <v>14334</v>
      </c>
      <c r="G9" s="10">
        <v>8220</v>
      </c>
    </row>
    <row r="10" spans="1:11" s="8" customFormat="1" ht="27" customHeight="1" x14ac:dyDescent="0.35">
      <c r="A10" s="12" t="s">
        <v>10</v>
      </c>
      <c r="B10" s="10">
        <v>185777.02375000075</v>
      </c>
      <c r="C10" s="10">
        <v>113566.88613999954</v>
      </c>
      <c r="D10" s="10">
        <v>72210.137609999685</v>
      </c>
      <c r="E10" s="10">
        <v>187210</v>
      </c>
      <c r="F10" s="10">
        <v>111684</v>
      </c>
      <c r="G10" s="10">
        <v>75526</v>
      </c>
    </row>
    <row r="11" spans="1:11" s="8" customFormat="1" ht="27" customHeight="1" x14ac:dyDescent="0.35">
      <c r="A11" s="12" t="s">
        <v>11</v>
      </c>
      <c r="B11" s="10">
        <v>2998.5479399999977</v>
      </c>
      <c r="C11" s="10">
        <v>1770.7398400000006</v>
      </c>
      <c r="D11" s="10">
        <v>1227.8081000000004</v>
      </c>
      <c r="E11" s="10">
        <v>2619</v>
      </c>
      <c r="F11" s="10">
        <v>1558</v>
      </c>
      <c r="G11" s="10">
        <v>1061</v>
      </c>
    </row>
    <row r="12" spans="1:11" s="8" customFormat="1" ht="27" customHeight="1" x14ac:dyDescent="0.35">
      <c r="A12" s="9" t="s">
        <v>12</v>
      </c>
      <c r="B12" s="10"/>
      <c r="C12" s="10"/>
      <c r="D12" s="10"/>
      <c r="E12" s="10"/>
      <c r="F12" s="10"/>
      <c r="G12" s="10"/>
    </row>
    <row r="13" spans="1:11" s="8" customFormat="1" ht="27" customHeight="1" x14ac:dyDescent="0.35">
      <c r="A13" s="12" t="s">
        <v>13</v>
      </c>
      <c r="B13" s="10">
        <v>23301.866649999982</v>
      </c>
      <c r="C13" s="10">
        <v>16475.344780000007</v>
      </c>
      <c r="D13" s="10">
        <v>6826.521869999995</v>
      </c>
      <c r="E13" s="10">
        <v>19388</v>
      </c>
      <c r="F13" s="10">
        <v>13066</v>
      </c>
      <c r="G13" s="10">
        <v>6322</v>
      </c>
    </row>
    <row r="14" spans="1:11" s="8" customFormat="1" ht="27" customHeight="1" x14ac:dyDescent="0.35">
      <c r="A14" s="12" t="s">
        <v>14</v>
      </c>
      <c r="B14" s="10">
        <v>112444.41817999992</v>
      </c>
      <c r="C14" s="10">
        <v>73913.943910000045</v>
      </c>
      <c r="D14" s="10">
        <v>38530.474269999802</v>
      </c>
      <c r="E14" s="10">
        <v>115242</v>
      </c>
      <c r="F14" s="10">
        <v>74196</v>
      </c>
      <c r="G14" s="10">
        <v>41046</v>
      </c>
    </row>
    <row r="15" spans="1:11" s="8" customFormat="1" ht="27" customHeight="1" x14ac:dyDescent="0.35">
      <c r="A15" s="12" t="s">
        <v>15</v>
      </c>
      <c r="B15" s="10">
        <v>31045.677170000006</v>
      </c>
      <c r="C15" s="10">
        <v>17826.638969999993</v>
      </c>
      <c r="D15" s="10">
        <v>13219.038199999999</v>
      </c>
      <c r="E15" s="10">
        <v>31990</v>
      </c>
      <c r="F15" s="10">
        <v>18561</v>
      </c>
      <c r="G15" s="10">
        <v>13429</v>
      </c>
    </row>
    <row r="16" spans="1:11" s="8" customFormat="1" ht="27" customHeight="1" x14ac:dyDescent="0.35">
      <c r="A16" s="12" t="s">
        <v>16</v>
      </c>
      <c r="B16" s="10">
        <v>44300.827239999962</v>
      </c>
      <c r="C16" s="10">
        <v>21664.751039999977</v>
      </c>
      <c r="D16" s="10">
        <v>22636.076199999949</v>
      </c>
      <c r="E16" s="10">
        <v>45762</v>
      </c>
      <c r="F16" s="10">
        <v>21752</v>
      </c>
      <c r="G16" s="10">
        <v>24010</v>
      </c>
    </row>
    <row r="17" spans="1:7" s="8" customFormat="1" ht="27" customHeight="1" x14ac:dyDescent="0.35">
      <c r="A17" s="9" t="s">
        <v>17</v>
      </c>
      <c r="B17" s="10"/>
      <c r="C17" s="10"/>
      <c r="D17" s="10"/>
      <c r="E17" s="10"/>
      <c r="F17" s="10"/>
      <c r="G17" s="10"/>
    </row>
    <row r="18" spans="1:7" s="8" customFormat="1" ht="27" customHeight="1" x14ac:dyDescent="0.35">
      <c r="A18" s="12" t="s">
        <v>18</v>
      </c>
      <c r="B18" s="10">
        <v>190774.5873900005</v>
      </c>
      <c r="C18" s="10">
        <v>118391.24296999967</v>
      </c>
      <c r="D18" s="10">
        <v>72383.344419999659</v>
      </c>
      <c r="E18" s="10">
        <v>195542</v>
      </c>
      <c r="F18" s="10">
        <v>118245</v>
      </c>
      <c r="G18" s="10">
        <v>77297</v>
      </c>
    </row>
    <row r="19" spans="1:7" s="8" customFormat="1" ht="27" customHeight="1" x14ac:dyDescent="0.35">
      <c r="A19" s="12" t="s">
        <v>19</v>
      </c>
      <c r="B19" s="10">
        <v>5679.137279999999</v>
      </c>
      <c r="C19" s="10">
        <v>3654.6518399999991</v>
      </c>
      <c r="D19" s="10">
        <v>2024.4854400000002</v>
      </c>
      <c r="E19" s="10">
        <v>5378</v>
      </c>
      <c r="F19" s="10">
        <v>3642</v>
      </c>
      <c r="G19" s="10">
        <v>1737</v>
      </c>
    </row>
    <row r="20" spans="1:7" s="8" customFormat="1" ht="29.15" customHeight="1" x14ac:dyDescent="0.35">
      <c r="A20" s="12" t="s">
        <v>20</v>
      </c>
      <c r="B20" s="10">
        <v>13072.291130000016</v>
      </c>
      <c r="C20" s="10">
        <v>6958.1449399999992</v>
      </c>
      <c r="D20" s="10">
        <v>6114.1461899999977</v>
      </c>
      <c r="E20" s="10">
        <v>10064</v>
      </c>
      <c r="F20" s="10">
        <v>5203</v>
      </c>
      <c r="G20" s="10">
        <v>4860</v>
      </c>
    </row>
    <row r="21" spans="1:7" s="8" customFormat="1" ht="27" customHeight="1" x14ac:dyDescent="0.35">
      <c r="A21" s="12" t="s">
        <v>21</v>
      </c>
      <c r="B21" s="10">
        <v>1566.773439999999</v>
      </c>
      <c r="C21" s="10">
        <v>876.63894999999991</v>
      </c>
      <c r="D21" s="10">
        <v>690.13448999999991</v>
      </c>
      <c r="E21" s="10">
        <v>1398</v>
      </c>
      <c r="F21" s="10">
        <v>485</v>
      </c>
      <c r="G21" s="10">
        <v>913</v>
      </c>
    </row>
    <row r="22" spans="1:7" s="8" customFormat="1" ht="27" customHeight="1" x14ac:dyDescent="0.35">
      <c r="A22" s="9" t="s">
        <v>22</v>
      </c>
      <c r="B22" s="86"/>
      <c r="C22" s="86"/>
      <c r="D22" s="86"/>
      <c r="E22" s="86"/>
      <c r="F22" s="86"/>
      <c r="G22" s="86"/>
    </row>
    <row r="23" spans="1:7" s="8" customFormat="1" ht="27" customHeight="1" x14ac:dyDescent="0.35">
      <c r="A23" s="12" t="s">
        <v>23</v>
      </c>
      <c r="B23" s="10">
        <v>68682.506949999632</v>
      </c>
      <c r="C23" s="10">
        <v>37336.527349999895</v>
      </c>
      <c r="D23" s="10">
        <v>31345.979599999937</v>
      </c>
      <c r="E23" s="10">
        <v>66969</v>
      </c>
      <c r="F23" s="10">
        <v>36026</v>
      </c>
      <c r="G23" s="10">
        <v>30943</v>
      </c>
    </row>
    <row r="24" spans="1:7" s="8" customFormat="1" ht="27" customHeight="1" x14ac:dyDescent="0.35">
      <c r="A24" s="12" t="s">
        <v>24</v>
      </c>
      <c r="B24" s="10">
        <v>142410.28229000021</v>
      </c>
      <c r="C24" s="10">
        <v>92544.151349999884</v>
      </c>
      <c r="D24" s="10">
        <v>49866.130939999755</v>
      </c>
      <c r="E24" s="10">
        <v>145413</v>
      </c>
      <c r="F24" s="10">
        <v>91549</v>
      </c>
      <c r="G24" s="10">
        <v>53864</v>
      </c>
    </row>
    <row r="25" spans="1:7" s="8" customFormat="1" ht="27" customHeight="1" x14ac:dyDescent="0.35">
      <c r="A25" s="12"/>
      <c r="B25" s="13"/>
      <c r="C25" s="13"/>
      <c r="D25" s="13"/>
      <c r="E25" s="13"/>
      <c r="F25" s="13"/>
      <c r="G25" s="13"/>
    </row>
    <row r="26" spans="1:7" s="8" customFormat="1" ht="27" customHeight="1" x14ac:dyDescent="0.35">
      <c r="A26" s="14" t="s">
        <v>25</v>
      </c>
      <c r="B26" s="13"/>
      <c r="C26" s="13"/>
      <c r="D26" s="13"/>
      <c r="E26" s="7"/>
      <c r="F26" s="13"/>
      <c r="G26" s="13"/>
    </row>
    <row r="27" spans="1:7" s="8" customFormat="1" ht="49" x14ac:dyDescent="0.35">
      <c r="A27" s="6" t="s">
        <v>5</v>
      </c>
      <c r="B27" s="15">
        <f>SUM(C27:D27)</f>
        <v>99.999999999999318</v>
      </c>
      <c r="C27" s="15">
        <f>C5/B5*100</f>
        <v>53.747370098833478</v>
      </c>
      <c r="D27" s="15">
        <f>D5/B5*100</f>
        <v>46.252629901165839</v>
      </c>
      <c r="E27" s="15">
        <f>SUM(F27:G27)</f>
        <v>100</v>
      </c>
      <c r="F27" s="15">
        <f>F5/E5*100</f>
        <v>52.871276389253616</v>
      </c>
      <c r="G27" s="15">
        <f>G5/E5*100</f>
        <v>47.128723610746377</v>
      </c>
    </row>
    <row r="28" spans="1:7" s="8" customFormat="1" ht="27" customHeight="1" x14ac:dyDescent="0.35">
      <c r="A28" s="6" t="s">
        <v>6</v>
      </c>
      <c r="B28" s="16">
        <f>SUM(C28:D28)</f>
        <v>99.999999999999631</v>
      </c>
      <c r="C28" s="16">
        <f>C6/B6*100</f>
        <v>60.899920680454841</v>
      </c>
      <c r="D28" s="16">
        <f>D6/B6*100</f>
        <v>39.100079319544783</v>
      </c>
      <c r="E28" s="16">
        <f>SUM(F28:G28)</f>
        <v>100</v>
      </c>
      <c r="F28" s="16">
        <f>F6/E6*100</f>
        <v>59.420698671968054</v>
      </c>
      <c r="G28" s="16">
        <f>G6/E6*100</f>
        <v>40.579301328031953</v>
      </c>
    </row>
    <row r="29" spans="1:7" s="8" customFormat="1" ht="27" customHeight="1" x14ac:dyDescent="0.35">
      <c r="A29" s="17" t="s">
        <v>26</v>
      </c>
      <c r="B29" s="18">
        <f>B6/B5*100</f>
        <v>65.539866719278393</v>
      </c>
      <c r="C29" s="18">
        <f t="shared" ref="C29" si="0">C6/C5*100</f>
        <v>74.261729965058592</v>
      </c>
      <c r="D29" s="18">
        <f>D6/D5*100</f>
        <v>55.404719532533775</v>
      </c>
      <c r="E29" s="18">
        <f t="shared" ref="E29" si="1">E6/E5*100</f>
        <v>63.750385348754889</v>
      </c>
      <c r="F29" s="18">
        <f>F6/F5*100</f>
        <v>71.647455797003644</v>
      </c>
      <c r="G29" s="18">
        <f>G6/G5*100</f>
        <v>54.891070639040137</v>
      </c>
    </row>
    <row r="30" spans="1:7" s="8" customFormat="1" ht="27" customHeight="1" x14ac:dyDescent="0.35">
      <c r="A30" s="19" t="s">
        <v>27</v>
      </c>
      <c r="B30" s="18">
        <f>B7/B5*100</f>
        <v>60.753644580471608</v>
      </c>
      <c r="C30" s="18">
        <f t="shared" ref="C30:D30" si="2">C7/C5*100</f>
        <v>69.5482599008931</v>
      </c>
      <c r="D30" s="18">
        <f t="shared" si="2"/>
        <v>50.533956629459794</v>
      </c>
      <c r="E30" s="18">
        <f t="shared" ref="E30" si="3">E7/E5*100</f>
        <v>60.623066120137473</v>
      </c>
      <c r="F30" s="18">
        <f>F7/F5*100</f>
        <v>68.875691726278859</v>
      </c>
      <c r="G30" s="18">
        <f>G7/G5*100</f>
        <v>51.364872476636357</v>
      </c>
    </row>
    <row r="31" spans="1:7" s="8" customFormat="1" ht="27" customHeight="1" x14ac:dyDescent="0.35">
      <c r="A31" s="6" t="s">
        <v>7</v>
      </c>
      <c r="B31" s="16">
        <v>100</v>
      </c>
      <c r="C31" s="16">
        <v>100</v>
      </c>
      <c r="D31" s="16">
        <v>100</v>
      </c>
      <c r="E31" s="16">
        <v>100</v>
      </c>
      <c r="F31" s="16">
        <v>100</v>
      </c>
      <c r="G31" s="16">
        <v>100</v>
      </c>
    </row>
    <row r="32" spans="1:7" s="8" customFormat="1" ht="27" customHeight="1" x14ac:dyDescent="0.35">
      <c r="A32" s="9" t="s">
        <v>8</v>
      </c>
      <c r="B32" s="20"/>
      <c r="C32" s="20"/>
      <c r="D32" s="20"/>
      <c r="E32" s="20"/>
      <c r="F32" s="20"/>
      <c r="G32" s="20"/>
    </row>
    <row r="33" spans="1:7" s="8" customFormat="1" ht="27" customHeight="1" x14ac:dyDescent="0.35">
      <c r="A33" s="12" t="s">
        <v>9</v>
      </c>
      <c r="B33" s="18">
        <f t="shared" ref="B33:D33" si="4">B9/B7*100</f>
        <v>10.572231117106774</v>
      </c>
      <c r="C33" s="18">
        <f t="shared" si="4"/>
        <v>11.197241087407464</v>
      </c>
      <c r="D33" s="18">
        <f t="shared" si="4"/>
        <v>9.5726669068290011</v>
      </c>
      <c r="E33" s="18">
        <f t="shared" ref="E33:G33" si="5">E9/E7*100</f>
        <v>10.619073179459653</v>
      </c>
      <c r="F33" s="18">
        <f t="shared" si="5"/>
        <v>11.235743680188124</v>
      </c>
      <c r="G33" s="18">
        <f t="shared" si="5"/>
        <v>9.6925961300364367</v>
      </c>
    </row>
    <row r="34" spans="1:7" s="8" customFormat="1" ht="27" customHeight="1" x14ac:dyDescent="0.35">
      <c r="A34" s="12" t="s">
        <v>10</v>
      </c>
      <c r="B34" s="18">
        <f t="shared" ref="B34:D34" si="6">B10/B7*100</f>
        <v>88.007280788157402</v>
      </c>
      <c r="C34" s="18">
        <f t="shared" si="6"/>
        <v>87.439399975972066</v>
      </c>
      <c r="D34" s="18">
        <f t="shared" si="6"/>
        <v>88.915479637034139</v>
      </c>
      <c r="E34" s="18">
        <f t="shared" ref="E34:G34" si="7">E10/E7*100</f>
        <v>88.147771468391852</v>
      </c>
      <c r="F34" s="18">
        <f t="shared" si="7"/>
        <v>87.543797766019992</v>
      </c>
      <c r="G34" s="18">
        <f t="shared" si="7"/>
        <v>89.056327897461301</v>
      </c>
    </row>
    <row r="35" spans="1:7" s="8" customFormat="1" ht="27" customHeight="1" x14ac:dyDescent="0.35">
      <c r="A35" s="12" t="s">
        <v>11</v>
      </c>
      <c r="B35" s="18">
        <f t="shared" ref="B35:D35" si="8">B11/B7*100</f>
        <v>1.4204880947358254</v>
      </c>
      <c r="C35" s="18">
        <f t="shared" si="8"/>
        <v>1.3633589366206555</v>
      </c>
      <c r="D35" s="18">
        <f t="shared" si="8"/>
        <v>1.5118534561360197</v>
      </c>
      <c r="E35" s="18">
        <f t="shared" ref="E35:G35" si="9">E11/E7*100</f>
        <v>1.233155352148487</v>
      </c>
      <c r="F35" s="18">
        <f t="shared" si="9"/>
        <v>1.2212424064275915</v>
      </c>
      <c r="G35" s="18">
        <f t="shared" si="9"/>
        <v>1.2510759725022698</v>
      </c>
    </row>
    <row r="36" spans="1:7" s="8" customFormat="1" ht="27" customHeight="1" x14ac:dyDescent="0.35">
      <c r="A36" s="9" t="s">
        <v>12</v>
      </c>
      <c r="B36" s="20"/>
      <c r="C36" s="20"/>
      <c r="D36" s="20"/>
      <c r="E36" s="20"/>
      <c r="F36" s="20"/>
      <c r="G36" s="20"/>
    </row>
    <row r="37" spans="1:7" s="8" customFormat="1" ht="27" customHeight="1" x14ac:dyDescent="0.35">
      <c r="A37" s="12" t="s">
        <v>13</v>
      </c>
      <c r="B37" s="18">
        <f t="shared" ref="B37:D37" si="10">B13/B$7*100</f>
        <v>11.038684331138882</v>
      </c>
      <c r="C37" s="18">
        <f t="shared" si="10"/>
        <v>12.684985130124746</v>
      </c>
      <c r="D37" s="18">
        <f t="shared" si="10"/>
        <v>8.4057929594597187</v>
      </c>
      <c r="E37" s="18">
        <f t="shared" ref="E37:G37" si="11">E13/E$7*100</f>
        <v>9.1288338936444706</v>
      </c>
      <c r="F37" s="18">
        <f t="shared" si="11"/>
        <v>10.241818538114835</v>
      </c>
      <c r="G37" s="18">
        <f t="shared" si="11"/>
        <v>7.4545733253151267</v>
      </c>
    </row>
    <row r="38" spans="1:7" s="8" customFormat="1" ht="27" customHeight="1" x14ac:dyDescent="0.35">
      <c r="A38" s="12" t="s">
        <v>14</v>
      </c>
      <c r="B38" s="18">
        <f t="shared" ref="B38:D38" si="12">B14/B$7*100</f>
        <v>53.267768446679099</v>
      </c>
      <c r="C38" s="18">
        <f t="shared" si="12"/>
        <v>56.909114311550368</v>
      </c>
      <c r="D38" s="18">
        <f t="shared" si="12"/>
        <v>47.444246940266289</v>
      </c>
      <c r="E38" s="18">
        <f t="shared" ref="E38:G38" si="13">E14/E$7*100</f>
        <v>54.261660592705596</v>
      </c>
      <c r="F38" s="18">
        <f>F14/F$7*100</f>
        <v>58.158730158730151</v>
      </c>
      <c r="G38" s="18">
        <f t="shared" si="13"/>
        <v>48.399306661006761</v>
      </c>
    </row>
    <row r="39" spans="1:7" s="8" customFormat="1" ht="27" customHeight="1" x14ac:dyDescent="0.35">
      <c r="A39" s="12" t="s">
        <v>15</v>
      </c>
      <c r="B39" s="18">
        <f t="shared" ref="B39:D39" si="14">B15/B$7*100</f>
        <v>14.707123479572202</v>
      </c>
      <c r="C39" s="18">
        <f t="shared" si="14"/>
        <v>13.725397147928586</v>
      </c>
      <c r="D39" s="18">
        <f t="shared" si="14"/>
        <v>16.277176041975991</v>
      </c>
      <c r="E39" s="18">
        <f t="shared" ref="E39:G39" si="15">E15/E$7*100</f>
        <v>15.062481754574305</v>
      </c>
      <c r="F39" s="18">
        <f t="shared" si="15"/>
        <v>14.549088771310995</v>
      </c>
      <c r="G39" s="18">
        <f t="shared" si="15"/>
        <v>15.834777789569257</v>
      </c>
    </row>
    <row r="40" spans="1:7" s="8" customFormat="1" ht="27" customHeight="1" x14ac:dyDescent="0.35">
      <c r="A40" s="12" t="s">
        <v>16</v>
      </c>
      <c r="B40" s="18">
        <f t="shared" ref="B40:D40" si="16">B16/B$7*100</f>
        <v>20.986423742609414</v>
      </c>
      <c r="C40" s="18">
        <f t="shared" si="16"/>
        <v>16.680503410396867</v>
      </c>
      <c r="D40" s="18">
        <f t="shared" si="16"/>
        <v>27.872784058297228</v>
      </c>
      <c r="E40" s="18">
        <f t="shared" ref="E40:G40" si="17">E16/E$7*100</f>
        <v>21.547023759075628</v>
      </c>
      <c r="F40" s="18">
        <f t="shared" si="17"/>
        <v>17.050362531844012</v>
      </c>
      <c r="G40" s="18">
        <f t="shared" si="17"/>
        <v>28.311342224108859</v>
      </c>
    </row>
    <row r="41" spans="1:7" s="8" customFormat="1" ht="27" customHeight="1" x14ac:dyDescent="0.35">
      <c r="A41" s="9" t="s">
        <v>17</v>
      </c>
      <c r="B41" s="20"/>
      <c r="C41" s="20"/>
      <c r="D41" s="20"/>
      <c r="E41" s="20"/>
      <c r="F41" s="20"/>
      <c r="G41" s="20"/>
    </row>
    <row r="42" spans="1:7" s="8" customFormat="1" ht="27" customHeight="1" x14ac:dyDescent="0.35">
      <c r="A42" s="12" t="s">
        <v>18</v>
      </c>
      <c r="B42" s="18">
        <f t="shared" ref="B42:D42" si="18">B18/B$7*100</f>
        <v>90.374753243276558</v>
      </c>
      <c r="C42" s="18">
        <f t="shared" si="18"/>
        <v>91.153853024945974</v>
      </c>
      <c r="D42" s="18">
        <f t="shared" si="18"/>
        <v>89.128756707225122</v>
      </c>
      <c r="E42" s="18">
        <f t="shared" ref="E42:G42" si="19">E18/E$7*100</f>
        <v>92.070891130133433</v>
      </c>
      <c r="F42" s="18">
        <f t="shared" si="19"/>
        <v>92.686654908877131</v>
      </c>
      <c r="G42" s="18">
        <f t="shared" si="19"/>
        <v>91.144598912825586</v>
      </c>
    </row>
    <row r="43" spans="1:7" s="8" customFormat="1" ht="27" customHeight="1" x14ac:dyDescent="0.35">
      <c r="A43" s="12" t="s">
        <v>19</v>
      </c>
      <c r="B43" s="18">
        <f t="shared" ref="B43:D43" si="20">B19/B$7*100</f>
        <v>2.6903511486330958</v>
      </c>
      <c r="C43" s="18">
        <f t="shared" si="20"/>
        <v>2.8138533587752335</v>
      </c>
      <c r="D43" s="18">
        <f t="shared" si="20"/>
        <v>2.4928368768385303</v>
      </c>
      <c r="E43" s="18">
        <f t="shared" ref="E43:G43" si="21">E19/E$7*100</f>
        <v>2.5322296616474089</v>
      </c>
      <c r="F43" s="18">
        <f t="shared" si="21"/>
        <v>2.8547912992357438</v>
      </c>
      <c r="G43" s="18">
        <f t="shared" si="21"/>
        <v>2.0481799851427356</v>
      </c>
    </row>
    <row r="44" spans="1:7" s="8" customFormat="1" ht="27" customHeight="1" x14ac:dyDescent="0.35">
      <c r="A44" s="12" t="s">
        <v>20</v>
      </c>
      <c r="B44" s="18">
        <f t="shared" ref="B44:D44" si="22">B20/B$7*100</f>
        <v>6.1926753524193341</v>
      </c>
      <c r="C44" s="18">
        <f t="shared" si="22"/>
        <v>5.357336448843208</v>
      </c>
      <c r="D44" s="18">
        <f t="shared" si="22"/>
        <v>7.5286138352340011</v>
      </c>
      <c r="E44" s="18">
        <f t="shared" ref="E44:G44" si="23">E20/E$7*100</f>
        <v>4.7386313341055271</v>
      </c>
      <c r="F44" s="18">
        <f t="shared" si="23"/>
        <v>4.0783852635704481</v>
      </c>
      <c r="G44" s="18">
        <f t="shared" si="23"/>
        <v>5.7306590257879657</v>
      </c>
    </row>
    <row r="45" spans="1:7" s="8" customFormat="1" ht="27" customHeight="1" x14ac:dyDescent="0.35">
      <c r="A45" s="12" t="s">
        <v>21</v>
      </c>
      <c r="B45" s="18">
        <f t="shared" ref="B45:D45" si="24">B21/B$7*100</f>
        <v>0.74222025567091499</v>
      </c>
      <c r="C45" s="18">
        <f t="shared" si="24"/>
        <v>0.67495716743587109</v>
      </c>
      <c r="D45" s="18">
        <f t="shared" si="24"/>
        <v>0.84979258070147035</v>
      </c>
      <c r="E45" s="18">
        <f t="shared" ref="E45:G45" si="25">E21/E$7*100</f>
        <v>0.65824787411362551</v>
      </c>
      <c r="F45" s="18">
        <f t="shared" si="25"/>
        <v>0.38016852831667647</v>
      </c>
      <c r="G45" s="18">
        <f t="shared" si="25"/>
        <v>1.0765620762437063</v>
      </c>
    </row>
    <row r="46" spans="1:7" s="8" customFormat="1" ht="27" customHeight="1" x14ac:dyDescent="0.35">
      <c r="A46" s="9" t="s">
        <v>22</v>
      </c>
      <c r="B46" s="20"/>
      <c r="C46" s="20"/>
      <c r="D46" s="20"/>
      <c r="E46" s="20"/>
      <c r="F46" s="20"/>
      <c r="G46" s="20"/>
    </row>
    <row r="47" spans="1:7" s="8" customFormat="1" ht="27" customHeight="1" x14ac:dyDescent="0.35">
      <c r="A47" s="12" t="s">
        <v>23</v>
      </c>
      <c r="B47" s="18">
        <f t="shared" ref="B47:D48" si="26">B23/B$7*100</f>
        <v>32.536642865574841</v>
      </c>
      <c r="C47" s="18">
        <f t="shared" si="26"/>
        <v>28.746791072935849</v>
      </c>
      <c r="D47" s="18">
        <f t="shared" si="26"/>
        <v>38.597666519897579</v>
      </c>
      <c r="E47" s="18">
        <f t="shared" ref="E47:G47" si="27">E23/E$7*100</f>
        <v>31.53233324858039</v>
      </c>
      <c r="F47" s="18">
        <f>F23/F$7*100</f>
        <v>28.239075053889866</v>
      </c>
      <c r="G47" s="18">
        <f t="shared" si="27"/>
        <v>36.486374945464405</v>
      </c>
    </row>
    <row r="48" spans="1:7" s="8" customFormat="1" ht="27" customHeight="1" thickBot="1" x14ac:dyDescent="0.4">
      <c r="A48" s="12" t="s">
        <v>24</v>
      </c>
      <c r="B48" s="18">
        <f t="shared" si="26"/>
        <v>67.46335713442474</v>
      </c>
      <c r="C48" s="18">
        <f t="shared" si="26"/>
        <v>71.25320892706452</v>
      </c>
      <c r="D48" s="18">
        <f t="shared" si="26"/>
        <v>61.402333480101575</v>
      </c>
      <c r="E48" s="18">
        <f t="shared" ref="E48:G48" si="28">E24/E$7*100</f>
        <v>68.467666751419614</v>
      </c>
      <c r="F48" s="18">
        <f t="shared" si="28"/>
        <v>71.760924946110123</v>
      </c>
      <c r="G48" s="18">
        <f t="shared" si="28"/>
        <v>63.513625054535595</v>
      </c>
    </row>
    <row r="49" spans="1:7" s="23" customFormat="1" ht="2.15" customHeight="1" thickBot="1" x14ac:dyDescent="0.6">
      <c r="A49" s="21" t="s">
        <v>28</v>
      </c>
      <c r="B49" s="22"/>
      <c r="C49" s="22"/>
      <c r="D49" s="22"/>
      <c r="E49" s="22"/>
      <c r="F49" s="22"/>
      <c r="G49" s="22"/>
    </row>
    <row r="50" spans="1:7" s="23" customFormat="1" ht="59.15" customHeight="1" thickTop="1" x14ac:dyDescent="0.55000000000000004">
      <c r="A50" s="84" t="s">
        <v>95</v>
      </c>
      <c r="B50" s="85"/>
      <c r="C50" s="85"/>
      <c r="D50" s="85"/>
      <c r="E50" s="85"/>
      <c r="F50" s="24"/>
      <c r="G50" s="24"/>
    </row>
    <row r="51" spans="1:7" s="23" customFormat="1" ht="69" customHeight="1" x14ac:dyDescent="0.55000000000000004">
      <c r="A51" s="98" t="s">
        <v>96</v>
      </c>
      <c r="B51" s="98"/>
      <c r="C51" s="98"/>
      <c r="D51" s="98"/>
      <c r="E51" s="98"/>
      <c r="F51" s="24"/>
      <c r="G51" s="24"/>
    </row>
    <row r="52" spans="1:7" s="23" customFormat="1" ht="26" x14ac:dyDescent="0.55000000000000004">
      <c r="A52" s="24"/>
      <c r="B52" s="24"/>
      <c r="C52" s="24"/>
      <c r="D52" s="24"/>
      <c r="E52" s="24"/>
      <c r="F52" s="24"/>
      <c r="G52" s="24"/>
    </row>
    <row r="53" spans="1:7" s="23" customFormat="1" ht="26" x14ac:dyDescent="0.55000000000000004">
      <c r="A53" s="24"/>
      <c r="B53" s="24"/>
      <c r="C53" s="24"/>
      <c r="D53" s="24"/>
      <c r="E53" s="24"/>
      <c r="F53" s="24"/>
      <c r="G53" s="24"/>
    </row>
    <row r="54" spans="1:7" s="23" customFormat="1" ht="26" x14ac:dyDescent="0.55000000000000004">
      <c r="A54" s="25"/>
      <c r="B54" s="26"/>
      <c r="C54" s="26"/>
      <c r="D54" s="26"/>
      <c r="E54" s="26"/>
      <c r="F54" s="26"/>
      <c r="G54" s="26"/>
    </row>
    <row r="58" spans="1:7" s="28" customFormat="1" ht="22.5" x14ac:dyDescent="0.45">
      <c r="A58" s="27" t="s">
        <v>29</v>
      </c>
    </row>
  </sheetData>
  <mergeCells count="4">
    <mergeCell ref="A51:E51"/>
    <mergeCell ref="A2:A3"/>
    <mergeCell ref="E2:G2"/>
    <mergeCell ref="B2:D2"/>
  </mergeCells>
  <printOptions horizontalCentered="1"/>
  <pageMargins left="0.196850393700787" right="0.196850393700787" top="0.74803149606299202" bottom="0.74803149606299202" header="0.31496062992126" footer="0.31496062992126"/>
  <pageSetup scale="46" firstPageNumber="15" orientation="portrait" useFirstPageNumber="1" horizontalDpi="1200" verticalDpi="1200" r:id="rId1"/>
  <headerFooter>
    <oddFooter>&amp;L&amp;"-,Italic"&amp;20Source: Report of the Labour Force Survey (LFS) 2021&amp;R&amp;20&amp;[15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P64"/>
  <sheetViews>
    <sheetView zoomScale="55" zoomScaleNormal="55" zoomScaleSheetLayoutView="55" zoomScalePageLayoutView="60" workbookViewId="0">
      <pane xSplit="1" ySplit="2" topLeftCell="B3" activePane="bottomRight" state="frozen"/>
      <selection activeCell="Q21" sqref="Q21"/>
      <selection pane="topRight" activeCell="Q21" sqref="Q21"/>
      <selection pane="bottomLeft" activeCell="Q21" sqref="Q21"/>
      <selection pane="bottomRight" activeCell="N13" sqref="N13"/>
    </sheetView>
  </sheetViews>
  <sheetFormatPr defaultColWidth="8.81640625" defaultRowHeight="23" x14ac:dyDescent="0.5"/>
  <cols>
    <col min="1" max="1" width="92.81640625" style="27" customWidth="1"/>
    <col min="2" max="7" width="19.81640625" style="28" customWidth="1"/>
    <col min="8" max="16384" width="8.81640625" style="1"/>
  </cols>
  <sheetData>
    <row r="1" spans="1:10" ht="25.4" customHeight="1" thickBot="1" x14ac:dyDescent="0.55000000000000004">
      <c r="A1" s="107" t="s">
        <v>103</v>
      </c>
      <c r="B1" s="107"/>
      <c r="C1" s="107"/>
      <c r="D1" s="107"/>
      <c r="E1" s="107"/>
      <c r="F1" s="107"/>
      <c r="G1" s="107"/>
    </row>
    <row r="2" spans="1:10" ht="25.4" customHeight="1" thickTop="1" thickBot="1" x14ac:dyDescent="0.55000000000000004">
      <c r="A2" s="104" t="s">
        <v>0</v>
      </c>
      <c r="B2" s="101">
        <v>2020</v>
      </c>
      <c r="C2" s="102"/>
      <c r="D2" s="102"/>
      <c r="E2" s="101">
        <v>2021</v>
      </c>
      <c r="F2" s="102"/>
      <c r="G2" s="102"/>
    </row>
    <row r="3" spans="1:10" ht="25.4" customHeight="1" thickTop="1" thickBot="1" x14ac:dyDescent="0.55000000000000004">
      <c r="A3" s="105"/>
      <c r="B3" s="48" t="s">
        <v>1</v>
      </c>
      <c r="C3" s="48" t="s">
        <v>92</v>
      </c>
      <c r="D3" s="48" t="s">
        <v>93</v>
      </c>
      <c r="E3" s="48" t="s">
        <v>1</v>
      </c>
      <c r="F3" s="48" t="s">
        <v>92</v>
      </c>
      <c r="G3" s="48" t="s">
        <v>93</v>
      </c>
    </row>
    <row r="4" spans="1:10" s="8" customFormat="1" ht="23.15" customHeight="1" thickTop="1" x14ac:dyDescent="0.35">
      <c r="A4" s="49" t="s">
        <v>4</v>
      </c>
      <c r="B4" s="93"/>
      <c r="C4" s="93"/>
      <c r="D4" s="93"/>
      <c r="E4" s="93"/>
      <c r="F4" s="93"/>
      <c r="G4" s="93"/>
      <c r="H4" s="50"/>
    </row>
    <row r="5" spans="1:10" s="8" customFormat="1" ht="23.15" customHeight="1" x14ac:dyDescent="0.35">
      <c r="A5" s="51" t="s">
        <v>84</v>
      </c>
      <c r="B5" s="52">
        <v>19818.085939999983</v>
      </c>
      <c r="C5" s="52">
        <v>9978.6166500000145</v>
      </c>
      <c r="D5" s="52">
        <v>9839.4692899999882</v>
      </c>
      <c r="E5" s="52">
        <v>24227</v>
      </c>
      <c r="F5" s="52">
        <v>13034</v>
      </c>
      <c r="G5" s="52">
        <v>11193</v>
      </c>
      <c r="I5" s="11"/>
      <c r="J5" s="11"/>
    </row>
    <row r="6" spans="1:10" s="8" customFormat="1" ht="23.15" customHeight="1" x14ac:dyDescent="0.35">
      <c r="A6" s="53" t="s">
        <v>17</v>
      </c>
      <c r="B6" s="52"/>
      <c r="C6" s="52"/>
      <c r="D6" s="52"/>
      <c r="E6" s="52"/>
      <c r="F6" s="52"/>
      <c r="G6" s="52"/>
    </row>
    <row r="7" spans="1:10" s="8" customFormat="1" ht="23.15" customHeight="1" x14ac:dyDescent="0.35">
      <c r="A7" s="54" t="s">
        <v>18</v>
      </c>
      <c r="B7" s="55">
        <v>10935.023269999989</v>
      </c>
      <c r="C7" s="55">
        <v>1851.0123399999995</v>
      </c>
      <c r="D7" s="55">
        <v>9084.0109299999931</v>
      </c>
      <c r="E7" s="55">
        <v>15743</v>
      </c>
      <c r="F7" s="55">
        <v>5005</v>
      </c>
      <c r="G7" s="55">
        <v>10739</v>
      </c>
    </row>
    <row r="8" spans="1:10" s="8" customFormat="1" ht="23.15" customHeight="1" x14ac:dyDescent="0.35">
      <c r="A8" s="54" t="s">
        <v>19</v>
      </c>
      <c r="B8" s="55">
        <v>161.71726000000001</v>
      </c>
      <c r="C8" s="55">
        <v>161.71726000000001</v>
      </c>
      <c r="D8" s="79">
        <v>0</v>
      </c>
      <c r="E8" s="55">
        <v>253</v>
      </c>
      <c r="F8" s="55">
        <v>242</v>
      </c>
      <c r="G8" s="55">
        <v>11</v>
      </c>
    </row>
    <row r="9" spans="1:10" s="8" customFormat="1" ht="23.15" customHeight="1" x14ac:dyDescent="0.35">
      <c r="A9" s="54" t="s">
        <v>20</v>
      </c>
      <c r="B9" s="55">
        <v>8007.1430699999992</v>
      </c>
      <c r="C9" s="55">
        <v>7251.6847099999986</v>
      </c>
      <c r="D9" s="55">
        <v>755.45835999999997</v>
      </c>
      <c r="E9" s="55">
        <v>7562</v>
      </c>
      <c r="F9" s="55">
        <v>7266</v>
      </c>
      <c r="G9" s="55">
        <v>296</v>
      </c>
    </row>
    <row r="10" spans="1:10" s="8" customFormat="1" ht="23.15" customHeight="1" x14ac:dyDescent="0.35">
      <c r="A10" s="54" t="s">
        <v>21</v>
      </c>
      <c r="B10" s="55">
        <v>714.20233999999994</v>
      </c>
      <c r="C10" s="55">
        <v>714.20233999999994</v>
      </c>
      <c r="D10" s="79">
        <v>0</v>
      </c>
      <c r="E10" s="55">
        <v>669</v>
      </c>
      <c r="F10" s="55">
        <v>522</v>
      </c>
      <c r="G10" s="55">
        <v>148</v>
      </c>
    </row>
    <row r="11" spans="1:10" s="8" customFormat="1" ht="23.15" customHeight="1" x14ac:dyDescent="0.35">
      <c r="A11" s="53" t="s">
        <v>85</v>
      </c>
      <c r="B11" s="94"/>
      <c r="C11" s="94"/>
      <c r="D11" s="94"/>
      <c r="E11" s="94"/>
      <c r="F11" s="94"/>
      <c r="G11" s="94"/>
    </row>
    <row r="12" spans="1:10" s="8" customFormat="1" ht="23.15" customHeight="1" x14ac:dyDescent="0.35">
      <c r="A12" s="57" t="s">
        <v>86</v>
      </c>
      <c r="B12" s="55">
        <v>1442.268440000001</v>
      </c>
      <c r="C12" s="55">
        <v>1362.631800000001</v>
      </c>
      <c r="D12" s="55">
        <v>79.63664</v>
      </c>
      <c r="E12" s="55">
        <v>924</v>
      </c>
      <c r="F12" s="55">
        <v>908</v>
      </c>
      <c r="G12" s="55">
        <v>15</v>
      </c>
    </row>
    <row r="13" spans="1:10" s="8" customFormat="1" ht="23.15" customHeight="1" x14ac:dyDescent="0.35">
      <c r="A13" s="57" t="s">
        <v>87</v>
      </c>
      <c r="B13" s="55">
        <v>1265.3746600000004</v>
      </c>
      <c r="C13" s="55">
        <v>812.89788999999996</v>
      </c>
      <c r="D13" s="55">
        <v>452.47677000000004</v>
      </c>
      <c r="E13" s="55">
        <v>1798</v>
      </c>
      <c r="F13" s="55">
        <v>1539</v>
      </c>
      <c r="G13" s="55">
        <v>259</v>
      </c>
    </row>
    <row r="14" spans="1:10" s="8" customFormat="1" ht="23.15" customHeight="1" x14ac:dyDescent="0.35">
      <c r="A14" s="57" t="s">
        <v>88</v>
      </c>
      <c r="B14" s="55">
        <v>17110.442839999978</v>
      </c>
      <c r="C14" s="55">
        <v>7803.0869599999969</v>
      </c>
      <c r="D14" s="55">
        <v>9307.3558799999882</v>
      </c>
      <c r="E14" s="55">
        <v>21506</v>
      </c>
      <c r="F14" s="55">
        <v>10587</v>
      </c>
      <c r="G14" s="55">
        <v>10919</v>
      </c>
    </row>
    <row r="15" spans="1:10" s="8" customFormat="1" ht="44.15" customHeight="1" x14ac:dyDescent="0.35">
      <c r="A15" s="58" t="s">
        <v>89</v>
      </c>
      <c r="B15" s="59">
        <v>8456.5606900000002</v>
      </c>
      <c r="C15" s="59">
        <v>52.520589999999999</v>
      </c>
      <c r="D15" s="59">
        <v>8404.0401000000002</v>
      </c>
      <c r="E15" s="59">
        <v>10457</v>
      </c>
      <c r="F15" s="59">
        <v>150</v>
      </c>
      <c r="G15" s="59">
        <v>10307</v>
      </c>
    </row>
    <row r="16" spans="1:10" s="8" customFormat="1" ht="23.15" customHeight="1" x14ac:dyDescent="0.35">
      <c r="A16" s="58" t="s">
        <v>55</v>
      </c>
      <c r="B16" s="59">
        <v>5728.1319800000019</v>
      </c>
      <c r="C16" s="59">
        <v>5334.2529100000029</v>
      </c>
      <c r="D16" s="59">
        <v>393.87907000000007</v>
      </c>
      <c r="E16" s="59">
        <v>5097</v>
      </c>
      <c r="F16" s="59">
        <v>4899</v>
      </c>
      <c r="G16" s="59">
        <v>198</v>
      </c>
    </row>
    <row r="17" spans="1:7" s="8" customFormat="1" ht="44" x14ac:dyDescent="0.35">
      <c r="A17" s="60" t="s">
        <v>90</v>
      </c>
      <c r="B17" s="59">
        <v>438.16763000000003</v>
      </c>
      <c r="C17" s="59">
        <v>406.73580000000004</v>
      </c>
      <c r="D17" s="55">
        <v>31.431829999999998</v>
      </c>
      <c r="E17" s="59">
        <v>1362</v>
      </c>
      <c r="F17" s="59">
        <v>1290</v>
      </c>
      <c r="G17" s="55">
        <v>72</v>
      </c>
    </row>
    <row r="18" spans="1:7" s="8" customFormat="1" ht="23.15" customHeight="1" x14ac:dyDescent="0.35">
      <c r="A18" s="60" t="s">
        <v>65</v>
      </c>
      <c r="B18" s="59">
        <f>B14-B15-B16-B17</f>
        <v>2487.5825399999758</v>
      </c>
      <c r="C18" s="59">
        <f t="shared" ref="C18:D18" si="0">C14-C15-C16-C17</f>
        <v>2009.577659999994</v>
      </c>
      <c r="D18" s="59">
        <f t="shared" si="0"/>
        <v>478.00487999998802</v>
      </c>
      <c r="E18" s="59">
        <f>E14-E15-E16-E17</f>
        <v>4590</v>
      </c>
      <c r="F18" s="59">
        <f t="shared" ref="F18:G18" si="1">F14-F15-F16-F17</f>
        <v>4248</v>
      </c>
      <c r="G18" s="59">
        <f t="shared" si="1"/>
        <v>342</v>
      </c>
    </row>
    <row r="19" spans="1:7" s="8" customFormat="1" ht="23.15" customHeight="1" x14ac:dyDescent="0.35">
      <c r="A19" s="51" t="s">
        <v>91</v>
      </c>
      <c r="B19" s="52">
        <v>86659.506690000242</v>
      </c>
      <c r="C19" s="52">
        <v>30904.87628000004</v>
      </c>
      <c r="D19" s="52">
        <v>55754.630410000173</v>
      </c>
      <c r="E19" s="52">
        <v>100087</v>
      </c>
      <c r="F19" s="52">
        <v>45711</v>
      </c>
      <c r="G19" s="52">
        <v>54376</v>
      </c>
    </row>
    <row r="20" spans="1:7" s="8" customFormat="1" ht="23.15" customHeight="1" x14ac:dyDescent="0.35">
      <c r="A20" s="53" t="s">
        <v>17</v>
      </c>
      <c r="B20" s="95"/>
      <c r="C20" s="95"/>
      <c r="D20" s="95"/>
      <c r="E20" s="95"/>
      <c r="F20" s="95"/>
      <c r="G20" s="95"/>
    </row>
    <row r="21" spans="1:7" s="8" customFormat="1" ht="23.15" customHeight="1" x14ac:dyDescent="0.35">
      <c r="A21" s="54" t="s">
        <v>18</v>
      </c>
      <c r="B21" s="55">
        <v>76923.872920000416</v>
      </c>
      <c r="C21" s="55">
        <v>21934.088119999968</v>
      </c>
      <c r="D21" s="55">
        <v>54989.784800000169</v>
      </c>
      <c r="E21" s="55">
        <v>90874</v>
      </c>
      <c r="F21" s="55">
        <v>36987</v>
      </c>
      <c r="G21" s="55">
        <v>53887</v>
      </c>
    </row>
    <row r="22" spans="1:7" s="8" customFormat="1" ht="23.15" customHeight="1" x14ac:dyDescent="0.35">
      <c r="A22" s="54" t="s">
        <v>19</v>
      </c>
      <c r="B22" s="55">
        <v>161.71726000000001</v>
      </c>
      <c r="C22" s="55">
        <v>161.71726000000001</v>
      </c>
      <c r="D22" s="79">
        <v>0</v>
      </c>
      <c r="E22" s="55">
        <v>253</v>
      </c>
      <c r="F22" s="55">
        <v>242</v>
      </c>
      <c r="G22" s="55">
        <v>11</v>
      </c>
    </row>
    <row r="23" spans="1:7" s="8" customFormat="1" ht="23.15" customHeight="1" x14ac:dyDescent="0.35">
      <c r="A23" s="54" t="s">
        <v>20</v>
      </c>
      <c r="B23" s="55">
        <v>8007.1430699999992</v>
      </c>
      <c r="C23" s="55">
        <v>7251.6847099999986</v>
      </c>
      <c r="D23" s="55">
        <v>755.45835999999997</v>
      </c>
      <c r="E23" s="55">
        <v>7562</v>
      </c>
      <c r="F23" s="55">
        <v>7266</v>
      </c>
      <c r="G23" s="55">
        <v>296</v>
      </c>
    </row>
    <row r="24" spans="1:7" s="8" customFormat="1" ht="23.15" customHeight="1" x14ac:dyDescent="0.35">
      <c r="A24" s="54" t="s">
        <v>21</v>
      </c>
      <c r="B24" s="55">
        <v>1566.773439999999</v>
      </c>
      <c r="C24" s="55">
        <v>1557.3861899999988</v>
      </c>
      <c r="D24" s="55">
        <v>9.3872499999999999</v>
      </c>
      <c r="E24" s="55">
        <v>1398</v>
      </c>
      <c r="F24" s="55">
        <v>1216</v>
      </c>
      <c r="G24" s="55">
        <v>181</v>
      </c>
    </row>
    <row r="25" spans="1:7" s="8" customFormat="1" ht="23.15" customHeight="1" x14ac:dyDescent="0.35">
      <c r="A25" s="53" t="s">
        <v>85</v>
      </c>
      <c r="B25" s="56"/>
      <c r="C25" s="56"/>
      <c r="D25" s="56"/>
      <c r="E25" s="56"/>
      <c r="F25" s="56"/>
      <c r="G25" s="56"/>
    </row>
    <row r="26" spans="1:7" s="8" customFormat="1" ht="23.15" customHeight="1" x14ac:dyDescent="0.35">
      <c r="A26" s="57" t="s">
        <v>86</v>
      </c>
      <c r="B26" s="55">
        <v>2085.5839199999996</v>
      </c>
      <c r="C26" s="55">
        <v>1539.588510000001</v>
      </c>
      <c r="D26" s="55">
        <v>545.99541000000011</v>
      </c>
      <c r="E26" s="55">
        <v>2204</v>
      </c>
      <c r="F26" s="55">
        <v>1231</v>
      </c>
      <c r="G26" s="55">
        <v>972</v>
      </c>
    </row>
    <row r="27" spans="1:7" s="8" customFormat="1" ht="23.15" customHeight="1" x14ac:dyDescent="0.35">
      <c r="A27" s="57" t="s">
        <v>87</v>
      </c>
      <c r="B27" s="55">
        <v>32237.471750000062</v>
      </c>
      <c r="C27" s="55">
        <v>5656.4255299999941</v>
      </c>
      <c r="D27" s="55">
        <v>26581.046220000047</v>
      </c>
      <c r="E27" s="55">
        <v>31302</v>
      </c>
      <c r="F27" s="55">
        <v>6519</v>
      </c>
      <c r="G27" s="55">
        <v>24783</v>
      </c>
    </row>
    <row r="28" spans="1:7" s="8" customFormat="1" ht="23.15" customHeight="1" x14ac:dyDescent="0.35">
      <c r="A28" s="57" t="s">
        <v>88</v>
      </c>
      <c r="B28" s="55">
        <v>52336.451019999811</v>
      </c>
      <c r="C28" s="55">
        <v>23708.862239999966</v>
      </c>
      <c r="D28" s="55">
        <v>28627.58878000002</v>
      </c>
      <c r="E28" s="55">
        <v>66582</v>
      </c>
      <c r="F28" s="55">
        <v>37960</v>
      </c>
      <c r="G28" s="55">
        <v>28621</v>
      </c>
    </row>
    <row r="29" spans="1:7" s="8" customFormat="1" ht="23.15" customHeight="1" x14ac:dyDescent="0.35">
      <c r="A29" s="58" t="s">
        <v>55</v>
      </c>
      <c r="B29" s="59">
        <v>20552.350430000013</v>
      </c>
      <c r="C29" s="59">
        <v>11473.136679999983</v>
      </c>
      <c r="D29" s="59">
        <v>9079.2137500000081</v>
      </c>
      <c r="E29" s="59">
        <v>20492</v>
      </c>
      <c r="F29" s="59">
        <v>13413</v>
      </c>
      <c r="G29" s="59">
        <v>7079</v>
      </c>
    </row>
    <row r="30" spans="1:7" s="8" customFormat="1" ht="44" x14ac:dyDescent="0.35">
      <c r="A30" s="60" t="s">
        <v>66</v>
      </c>
      <c r="B30" s="59">
        <v>8340.6569899999995</v>
      </c>
      <c r="C30" s="59">
        <v>68.126090000000005</v>
      </c>
      <c r="D30" s="59">
        <v>8272.5308999999961</v>
      </c>
      <c r="E30" s="59">
        <v>10093</v>
      </c>
      <c r="F30" s="59">
        <v>156</v>
      </c>
      <c r="G30" s="59">
        <v>9937</v>
      </c>
    </row>
    <row r="31" spans="1:7" s="8" customFormat="1" x14ac:dyDescent="0.35">
      <c r="A31" s="60" t="s">
        <v>56</v>
      </c>
      <c r="B31" s="59">
        <v>6463.1872799999965</v>
      </c>
      <c r="C31" s="59">
        <v>2820.4434900000001</v>
      </c>
      <c r="D31" s="59">
        <v>3642.7437899999968</v>
      </c>
      <c r="E31" s="59">
        <v>8641</v>
      </c>
      <c r="F31" s="59">
        <v>4813</v>
      </c>
      <c r="G31" s="59">
        <v>3828</v>
      </c>
    </row>
    <row r="32" spans="1:7" s="8" customFormat="1" ht="23.15" customHeight="1" x14ac:dyDescent="0.35">
      <c r="A32" s="60" t="s">
        <v>65</v>
      </c>
      <c r="B32" s="59">
        <f>B28-B29-B30-B31</f>
        <v>16980.256319999804</v>
      </c>
      <c r="C32" s="59">
        <f t="shared" ref="C32:G32" si="2">C28-C29-C30-C31</f>
        <v>9347.1559799999832</v>
      </c>
      <c r="D32" s="59">
        <f t="shared" si="2"/>
        <v>7633.1003400000172</v>
      </c>
      <c r="E32" s="59">
        <f t="shared" si="2"/>
        <v>27356</v>
      </c>
      <c r="F32" s="59">
        <f t="shared" si="2"/>
        <v>19578</v>
      </c>
      <c r="G32" s="59">
        <f t="shared" si="2"/>
        <v>7777</v>
      </c>
    </row>
    <row r="33" spans="1:7" s="8" customFormat="1" ht="23.15" customHeight="1" x14ac:dyDescent="0.35">
      <c r="A33" s="49" t="s">
        <v>25</v>
      </c>
      <c r="B33" s="56"/>
      <c r="C33" s="56"/>
      <c r="D33" s="56"/>
      <c r="E33" s="56"/>
      <c r="F33" s="56"/>
      <c r="G33" s="56"/>
    </row>
    <row r="34" spans="1:7" s="8" customFormat="1" ht="23.15" customHeight="1" x14ac:dyDescent="0.35">
      <c r="A34" s="51" t="s">
        <v>84</v>
      </c>
      <c r="B34" s="61">
        <f>SUM(B36:B39)</f>
        <v>100.00000000000001</v>
      </c>
      <c r="C34" s="61">
        <f>SUM(C36:C39)</f>
        <v>99.999999999999829</v>
      </c>
      <c r="D34" s="61">
        <f t="shared" ref="D34" si="3">SUM(D36:D39)</f>
        <v>100.00000000000006</v>
      </c>
      <c r="E34" s="61">
        <f>SUM(E36:E39)</f>
        <v>100.00000000000001</v>
      </c>
      <c r="F34" s="61">
        <f t="shared" ref="F34:G34" si="4">SUM(F36:F39)</f>
        <v>100.00767224182907</v>
      </c>
      <c r="G34" s="61">
        <f t="shared" si="4"/>
        <v>100.00893415527563</v>
      </c>
    </row>
    <row r="35" spans="1:7" s="8" customFormat="1" ht="23.15" customHeight="1" x14ac:dyDescent="0.35">
      <c r="A35" s="53" t="s">
        <v>17</v>
      </c>
      <c r="B35" s="52"/>
      <c r="C35" s="52"/>
      <c r="D35" s="52"/>
      <c r="E35" s="52"/>
      <c r="F35" s="52"/>
      <c r="G35" s="52"/>
    </row>
    <row r="36" spans="1:7" s="8" customFormat="1" ht="23.15" customHeight="1" x14ac:dyDescent="0.35">
      <c r="A36" s="54" t="s">
        <v>18</v>
      </c>
      <c r="B36" s="62">
        <f>B7/$B$5*100</f>
        <v>55.176989862220758</v>
      </c>
      <c r="C36" s="62">
        <f>C7/$C$5*100</f>
        <v>18.549789063196418</v>
      </c>
      <c r="D36" s="62">
        <f>D7/$D$5*100</f>
        <v>92.322163546282127</v>
      </c>
      <c r="E36" s="62">
        <f>E7/$E$5*100</f>
        <v>64.981219300780126</v>
      </c>
      <c r="F36" s="62">
        <f>F7/$F$5*100</f>
        <v>38.399570354457573</v>
      </c>
      <c r="G36" s="62">
        <f>G7/$G$5*100</f>
        <v>95.943893504869109</v>
      </c>
    </row>
    <row r="37" spans="1:7" s="8" customFormat="1" ht="23.15" customHeight="1" x14ac:dyDescent="0.35">
      <c r="A37" s="54" t="s">
        <v>19</v>
      </c>
      <c r="B37" s="62">
        <f t="shared" ref="B37:B39" si="5">B8/$B$5*100</f>
        <v>0.81600847069492588</v>
      </c>
      <c r="C37" s="62">
        <f t="shared" ref="C37:C39" si="6">C8/$C$5*100</f>
        <v>1.6206380671012126</v>
      </c>
      <c r="D37" s="62">
        <f t="shared" ref="D37:D39" si="7">D8/$D$5*100</f>
        <v>0</v>
      </c>
      <c r="E37" s="62">
        <f t="shared" ref="E37:E39" si="8">E8/$E$5*100</f>
        <v>1.0442894291492963</v>
      </c>
      <c r="F37" s="62">
        <f t="shared" ref="F37:F39" si="9">F8/$F$5*100</f>
        <v>1.8566825226331134</v>
      </c>
      <c r="G37" s="62">
        <f t="shared" ref="G37:G39" si="10">G8/$G$5*100</f>
        <v>9.8275708031805589E-2</v>
      </c>
    </row>
    <row r="38" spans="1:7" s="8" customFormat="1" ht="23.15" customHeight="1" x14ac:dyDescent="0.35">
      <c r="A38" s="54" t="s">
        <v>20</v>
      </c>
      <c r="B38" s="62">
        <f t="shared" si="5"/>
        <v>40.403210957112265</v>
      </c>
      <c r="C38" s="62">
        <f t="shared" si="6"/>
        <v>72.672244704379821</v>
      </c>
      <c r="D38" s="62">
        <f t="shared" si="7"/>
        <v>7.67783645371793</v>
      </c>
      <c r="E38" s="62">
        <f t="shared" si="8"/>
        <v>31.213109340818097</v>
      </c>
      <c r="F38" s="62">
        <f t="shared" si="9"/>
        <v>55.746509129967784</v>
      </c>
      <c r="G38" s="62">
        <f t="shared" si="10"/>
        <v>2.6445099615831325</v>
      </c>
    </row>
    <row r="39" spans="1:7" s="8" customFormat="1" ht="23.15" customHeight="1" x14ac:dyDescent="0.35">
      <c r="A39" s="54" t="s">
        <v>21</v>
      </c>
      <c r="B39" s="62">
        <f t="shared" si="5"/>
        <v>3.6037907099720679</v>
      </c>
      <c r="C39" s="62">
        <f t="shared" si="6"/>
        <v>7.1573281653223839</v>
      </c>
      <c r="D39" s="62">
        <f t="shared" si="7"/>
        <v>0</v>
      </c>
      <c r="E39" s="62">
        <f t="shared" si="8"/>
        <v>2.761381929252487</v>
      </c>
      <c r="F39" s="62">
        <f t="shared" si="9"/>
        <v>4.0049102347706</v>
      </c>
      <c r="G39" s="62">
        <f t="shared" si="10"/>
        <v>1.3222549807915662</v>
      </c>
    </row>
    <row r="40" spans="1:7" s="8" customFormat="1" ht="23.15" customHeight="1" x14ac:dyDescent="0.35">
      <c r="A40" s="53" t="s">
        <v>85</v>
      </c>
      <c r="B40" s="62"/>
      <c r="C40" s="62"/>
      <c r="D40" s="62"/>
      <c r="E40" s="62"/>
      <c r="F40" s="62"/>
      <c r="G40" s="62"/>
    </row>
    <row r="41" spans="1:7" s="8" customFormat="1" ht="23.15" customHeight="1" x14ac:dyDescent="0.35">
      <c r="A41" s="57" t="s">
        <v>86</v>
      </c>
      <c r="B41" s="62">
        <f>B12/$B$5*100</f>
        <v>7.2775365106727472</v>
      </c>
      <c r="C41" s="62">
        <f>C12/$C$5*100</f>
        <v>13.655518072236989</v>
      </c>
      <c r="D41" s="62">
        <f>D12/$D$5*100</f>
        <v>0.80935909908206127</v>
      </c>
      <c r="E41" s="62">
        <f t="shared" ref="E41:E46" si="11">E12/$E$5*100</f>
        <v>3.8139266108061252</v>
      </c>
      <c r="F41" s="62">
        <f t="shared" ref="F41:F47" si="12">F12/$F$5*100</f>
        <v>6.9663955807887064</v>
      </c>
      <c r="G41" s="62">
        <f t="shared" ref="G41:G47" si="13">G12/$G$5*100</f>
        <v>0.13401232913428035</v>
      </c>
    </row>
    <row r="42" spans="1:7" s="8" customFormat="1" ht="23.15" customHeight="1" x14ac:dyDescent="0.35">
      <c r="A42" s="57" t="s">
        <v>87</v>
      </c>
      <c r="B42" s="62">
        <f t="shared" ref="B42:B43" si="14">B13/$B$5*100</f>
        <v>6.3849488988541623</v>
      </c>
      <c r="C42" s="62">
        <f t="shared" ref="C42:C43" si="15">C13/$C$5*100</f>
        <v>8.1463986293129995</v>
      </c>
      <c r="D42" s="62">
        <f t="shared" ref="D42:D43" si="16">D13/$D$5*100</f>
        <v>4.5985891785836408</v>
      </c>
      <c r="E42" s="62">
        <f t="shared" si="11"/>
        <v>7.4214719115036933</v>
      </c>
      <c r="F42" s="62">
        <f t="shared" si="12"/>
        <v>11.807580174927114</v>
      </c>
      <c r="G42" s="62">
        <f t="shared" si="13"/>
        <v>2.3139462163852409</v>
      </c>
    </row>
    <row r="43" spans="1:7" s="8" customFormat="1" ht="23.15" customHeight="1" x14ac:dyDescent="0.35">
      <c r="A43" s="57" t="s">
        <v>88</v>
      </c>
      <c r="B43" s="62">
        <f t="shared" si="14"/>
        <v>86.337514590473077</v>
      </c>
      <c r="C43" s="62">
        <f t="shared" si="15"/>
        <v>78.198083298449845</v>
      </c>
      <c r="D43" s="62">
        <f t="shared" si="16"/>
        <v>94.592051722334304</v>
      </c>
      <c r="E43" s="62">
        <f t="shared" si="11"/>
        <v>88.768729103892355</v>
      </c>
      <c r="F43" s="62">
        <f t="shared" si="12"/>
        <v>81.226024244284176</v>
      </c>
      <c r="G43" s="62">
        <f t="shared" si="13"/>
        <v>97.552041454480474</v>
      </c>
    </row>
    <row r="44" spans="1:7" s="8" customFormat="1" ht="44.15" customHeight="1" x14ac:dyDescent="0.35">
      <c r="A44" s="58" t="s">
        <v>89</v>
      </c>
      <c r="B44" s="62">
        <f>B15/$B$5*100</f>
        <v>42.670925515221612</v>
      </c>
      <c r="C44" s="62">
        <f>C15/C$5*100</f>
        <v>0.52633137279604714</v>
      </c>
      <c r="D44" s="62">
        <f>D15/$D$5*100</f>
        <v>85.411518165325873</v>
      </c>
      <c r="E44" s="62">
        <f>E15/$E$5*100</f>
        <v>43.162587196103516</v>
      </c>
      <c r="F44" s="62">
        <f t="shared" si="12"/>
        <v>1.1508362743593676</v>
      </c>
      <c r="G44" s="62">
        <f t="shared" si="13"/>
        <v>92.084338425801832</v>
      </c>
    </row>
    <row r="45" spans="1:7" s="8" customFormat="1" ht="23.15" customHeight="1" x14ac:dyDescent="0.35">
      <c r="A45" s="58" t="s">
        <v>55</v>
      </c>
      <c r="B45" s="62">
        <f t="shared" ref="B45" si="17">B16/$B$5*100</f>
        <v>28.903558079938406</v>
      </c>
      <c r="C45" s="62">
        <f t="shared" ref="C45:C47" si="18">C16/C$5*100</f>
        <v>53.456837727101139</v>
      </c>
      <c r="D45" s="62">
        <f t="shared" ref="D45:D47" si="19">D16/$D$5*100</f>
        <v>4.0030519776133229</v>
      </c>
      <c r="E45" s="62">
        <f t="shared" si="11"/>
        <v>21.038510752466259</v>
      </c>
      <c r="F45" s="62">
        <f t="shared" si="12"/>
        <v>37.586312720576956</v>
      </c>
      <c r="G45" s="62">
        <f t="shared" si="13"/>
        <v>1.7689627445725009</v>
      </c>
    </row>
    <row r="46" spans="1:7" s="8" customFormat="1" ht="44" x14ac:dyDescent="0.35">
      <c r="A46" s="60" t="s">
        <v>90</v>
      </c>
      <c r="B46" s="62">
        <f t="shared" ref="B46" si="20">B17/$B$5*100</f>
        <v>2.2109482788931758</v>
      </c>
      <c r="C46" s="62">
        <f t="shared" si="18"/>
        <v>4.0760740117218495</v>
      </c>
      <c r="D46" s="62">
        <f t="shared" si="19"/>
        <v>0.31944639567039124</v>
      </c>
      <c r="E46" s="62">
        <f t="shared" si="11"/>
        <v>5.6218268873570807</v>
      </c>
      <c r="F46" s="62">
        <f t="shared" si="12"/>
        <v>9.8971919594905629</v>
      </c>
      <c r="G46" s="62">
        <f t="shared" si="13"/>
        <v>0.64325917984454573</v>
      </c>
    </row>
    <row r="47" spans="1:7" s="8" customFormat="1" ht="23.15" customHeight="1" x14ac:dyDescent="0.35">
      <c r="A47" s="60" t="s">
        <v>65</v>
      </c>
      <c r="B47" s="62">
        <f t="shared" ref="B47" si="21">B18/$B$5*100</f>
        <v>12.55208271641988</v>
      </c>
      <c r="C47" s="62">
        <f t="shared" si="18"/>
        <v>20.138840186830816</v>
      </c>
      <c r="D47" s="62">
        <f t="shared" si="19"/>
        <v>4.8580351837247164</v>
      </c>
      <c r="E47" s="62">
        <f>E18/$E$5*100</f>
        <v>18.945804267965492</v>
      </c>
      <c r="F47" s="62">
        <f t="shared" si="12"/>
        <v>32.591683289857301</v>
      </c>
      <c r="G47" s="62">
        <f t="shared" si="13"/>
        <v>3.0554811042615921</v>
      </c>
    </row>
    <row r="48" spans="1:7" s="8" customFormat="1" ht="23.15" customHeight="1" x14ac:dyDescent="0.35">
      <c r="A48" s="51" t="s">
        <v>91</v>
      </c>
      <c r="B48" s="83">
        <f t="shared" ref="B48:G48" si="22">SUM(B50:B53)</f>
        <v>100.0000000000002</v>
      </c>
      <c r="C48" s="83">
        <f t="shared" si="22"/>
        <v>99.999999999999744</v>
      </c>
      <c r="D48" s="83">
        <f t="shared" si="22"/>
        <v>100</v>
      </c>
      <c r="E48" s="83">
        <f t="shared" si="22"/>
        <v>100</v>
      </c>
      <c r="F48" s="83">
        <f t="shared" si="22"/>
        <v>100</v>
      </c>
      <c r="G48" s="83">
        <f t="shared" si="22"/>
        <v>99.998160953361776</v>
      </c>
    </row>
    <row r="49" spans="1:7" s="8" customFormat="1" ht="23.15" customHeight="1" x14ac:dyDescent="0.35">
      <c r="A49" s="53" t="s">
        <v>17</v>
      </c>
      <c r="B49" s="63"/>
      <c r="C49" s="63"/>
      <c r="D49" s="63"/>
      <c r="E49" s="63"/>
      <c r="F49" s="63"/>
      <c r="G49" s="63"/>
    </row>
    <row r="50" spans="1:7" ht="23.15" customHeight="1" x14ac:dyDescent="0.5">
      <c r="A50" s="54" t="s">
        <v>18</v>
      </c>
      <c r="B50" s="62">
        <f>B21/B$19*100</f>
        <v>88.765648291968375</v>
      </c>
      <c r="C50" s="62">
        <f>C21/C$19*100</f>
        <v>70.972903826812981</v>
      </c>
      <c r="D50" s="62">
        <f>D21/D$19*100</f>
        <v>98.628193561009027</v>
      </c>
      <c r="E50" s="62">
        <f>E21/$E$19*100</f>
        <v>90.795008342741809</v>
      </c>
      <c r="F50" s="62">
        <f>F21/$F$19*100</f>
        <v>80.914878256874715</v>
      </c>
      <c r="G50" s="62">
        <f>G21/$G$19*100</f>
        <v>99.100706193909076</v>
      </c>
    </row>
    <row r="51" spans="1:7" ht="23.15" customHeight="1" x14ac:dyDescent="0.5">
      <c r="A51" s="54" t="s">
        <v>19</v>
      </c>
      <c r="B51" s="62">
        <f t="shared" ref="B51:C53" si="23">B22/B$19*100</f>
        <v>0.18661225545455451</v>
      </c>
      <c r="C51" s="62">
        <f t="shared" si="23"/>
        <v>0.52327425139913808</v>
      </c>
      <c r="D51" s="79">
        <f t="shared" ref="D51" si="24">D22/D$19*100</f>
        <v>0</v>
      </c>
      <c r="E51" s="62">
        <f>E22/$E$19*100</f>
        <v>0.25278008132924357</v>
      </c>
      <c r="F51" s="62">
        <f>F22/$F$19*100</f>
        <v>0.52941305156308105</v>
      </c>
      <c r="G51" s="62">
        <f>G22/$G$19*100</f>
        <v>2.0229513020450198E-2</v>
      </c>
    </row>
    <row r="52" spans="1:7" ht="23.15" customHeight="1" x14ac:dyDescent="0.5">
      <c r="A52" s="54" t="s">
        <v>20</v>
      </c>
      <c r="B52" s="62">
        <f t="shared" si="23"/>
        <v>9.2397745796583841</v>
      </c>
      <c r="C52" s="62">
        <f t="shared" si="23"/>
        <v>23.464532406793342</v>
      </c>
      <c r="D52" s="62">
        <f t="shared" ref="D52" si="25">D23/D$19*100</f>
        <v>1.3549697208009841</v>
      </c>
      <c r="E52" s="62">
        <f>E23/$E$19*100</f>
        <v>7.5554267787025289</v>
      </c>
      <c r="F52" s="62">
        <f>F23/$F$19*100</f>
        <v>15.895517490319616</v>
      </c>
      <c r="G52" s="62">
        <f>G23/$G$19*100</f>
        <v>0.5443578049139326</v>
      </c>
    </row>
    <row r="53" spans="1:7" ht="23.15" customHeight="1" x14ac:dyDescent="0.5">
      <c r="A53" s="54" t="s">
        <v>21</v>
      </c>
      <c r="B53" s="62">
        <f t="shared" si="23"/>
        <v>1.8079648729188891</v>
      </c>
      <c r="C53" s="62">
        <f t="shared" si="23"/>
        <v>5.0392895149942873</v>
      </c>
      <c r="D53" s="62">
        <f t="shared" ref="D53" si="26">D24/D$19*100</f>
        <v>1.6836718189986062E-2</v>
      </c>
      <c r="E53" s="62">
        <f>E24/$E$19*100</f>
        <v>1.3967847972264131</v>
      </c>
      <c r="F53" s="62">
        <f>F24/$F$19*100</f>
        <v>2.660191201242589</v>
      </c>
      <c r="G53" s="62">
        <f>G24/$G$19*100</f>
        <v>0.33286744151831688</v>
      </c>
    </row>
    <row r="54" spans="1:7" ht="23.15" customHeight="1" x14ac:dyDescent="0.5">
      <c r="A54" s="53" t="s">
        <v>85</v>
      </c>
      <c r="B54" s="96"/>
      <c r="C54" s="96"/>
      <c r="D54" s="96"/>
      <c r="E54" s="96"/>
      <c r="F54" s="96"/>
      <c r="G54" s="96"/>
    </row>
    <row r="55" spans="1:7" ht="23.15" customHeight="1" x14ac:dyDescent="0.5">
      <c r="A55" s="57" t="s">
        <v>86</v>
      </c>
      <c r="B55" s="62">
        <f>B26/B$19*100</f>
        <v>2.4066418096061675</v>
      </c>
      <c r="C55" s="62">
        <f t="shared" ref="C55:D55" si="27">C26/C$19*100</f>
        <v>4.981700933054177</v>
      </c>
      <c r="D55" s="62">
        <f t="shared" si="27"/>
        <v>0.97928262816010025</v>
      </c>
      <c r="E55" s="62">
        <f t="shared" ref="E55:E61" si="28">E26/$E$19*100</f>
        <v>2.2020841867575207</v>
      </c>
      <c r="F55" s="62">
        <f t="shared" ref="F55:F61" si="29">F26/$F$19*100</f>
        <v>2.693006059810549</v>
      </c>
      <c r="G55" s="62">
        <f t="shared" ref="G55:G61" si="30">G26/$G$19*100</f>
        <v>1.7875533323525084</v>
      </c>
    </row>
    <row r="56" spans="1:7" ht="23.15" customHeight="1" x14ac:dyDescent="0.5">
      <c r="A56" s="57" t="s">
        <v>87</v>
      </c>
      <c r="B56" s="62">
        <f t="shared" ref="B56:D57" si="31">B27/B$19*100</f>
        <v>37.200156083648686</v>
      </c>
      <c r="C56" s="62">
        <f t="shared" si="31"/>
        <v>18.302695920062707</v>
      </c>
      <c r="D56" s="62">
        <f t="shared" si="31"/>
        <v>47.675046941450908</v>
      </c>
      <c r="E56" s="62">
        <f t="shared" si="28"/>
        <v>31.274790931889257</v>
      </c>
      <c r="F56" s="62">
        <f t="shared" si="29"/>
        <v>14.261337533635229</v>
      </c>
      <c r="G56" s="62">
        <f t="shared" si="30"/>
        <v>45.577092835074296</v>
      </c>
    </row>
    <row r="57" spans="1:7" ht="23.15" customHeight="1" x14ac:dyDescent="0.5">
      <c r="A57" s="57" t="s">
        <v>88</v>
      </c>
      <c r="B57" s="62">
        <f t="shared" si="31"/>
        <v>60.393202106744724</v>
      </c>
      <c r="C57" s="62">
        <f t="shared" si="31"/>
        <v>76.715603146882856</v>
      </c>
      <c r="D57" s="62">
        <f t="shared" si="31"/>
        <v>51.3456704303888</v>
      </c>
      <c r="E57" s="62">
        <f t="shared" si="28"/>
        <v>66.524124012109468</v>
      </c>
      <c r="F57" s="62">
        <f t="shared" si="29"/>
        <v>83.043468749316361</v>
      </c>
      <c r="G57" s="62">
        <f t="shared" si="30"/>
        <v>52.635353832573195</v>
      </c>
    </row>
    <row r="58" spans="1:7" ht="23.15" customHeight="1" x14ac:dyDescent="0.5">
      <c r="A58" s="58" t="s">
        <v>55</v>
      </c>
      <c r="B58" s="62">
        <f t="shared" ref="B58:D58" si="32">B29/B$19*100</f>
        <v>23.716209813564028</v>
      </c>
      <c r="C58" s="62">
        <f t="shared" si="32"/>
        <v>37.124033683398935</v>
      </c>
      <c r="D58" s="62">
        <f t="shared" si="32"/>
        <v>16.28423268746403</v>
      </c>
      <c r="E58" s="62">
        <f t="shared" si="28"/>
        <v>20.474187456912485</v>
      </c>
      <c r="F58" s="62">
        <f>F29/$F$19*100</f>
        <v>29.343046531469447</v>
      </c>
      <c r="G58" s="62">
        <f t="shared" si="30"/>
        <v>13.018611151978815</v>
      </c>
    </row>
    <row r="59" spans="1:7" ht="44" x14ac:dyDescent="0.5">
      <c r="A59" s="60" t="s">
        <v>66</v>
      </c>
      <c r="B59" s="62">
        <f t="shared" ref="B59:D59" si="33">B30/B$19*100</f>
        <v>9.6246301283901019</v>
      </c>
      <c r="C59" s="62">
        <f t="shared" si="33"/>
        <v>0.22043799620090218</v>
      </c>
      <c r="D59" s="62">
        <f t="shared" si="33"/>
        <v>14.83738810421068</v>
      </c>
      <c r="E59" s="62">
        <f t="shared" si="28"/>
        <v>10.084226722751206</v>
      </c>
      <c r="F59" s="62">
        <f>F30/$F$19*100</f>
        <v>0.34127452910677952</v>
      </c>
      <c r="G59" s="62">
        <f t="shared" si="30"/>
        <v>18.274606444019419</v>
      </c>
    </row>
    <row r="60" spans="1:7" x14ac:dyDescent="0.5">
      <c r="A60" s="60" t="s">
        <v>56</v>
      </c>
      <c r="B60" s="62">
        <f t="shared" ref="B60:D60" si="34">B31/B$19*100</f>
        <v>7.4581399397070332</v>
      </c>
      <c r="C60" s="62">
        <f t="shared" si="34"/>
        <v>9.1262086424375628</v>
      </c>
      <c r="D60" s="62">
        <f t="shared" si="34"/>
        <v>6.5335269254096477</v>
      </c>
      <c r="E60" s="62">
        <f t="shared" si="28"/>
        <v>8.6334888646877221</v>
      </c>
      <c r="F60" s="62">
        <f t="shared" si="29"/>
        <v>10.529194285839296</v>
      </c>
      <c r="G60" s="62">
        <f>G31/$G$19*100</f>
        <v>7.0398705311166694</v>
      </c>
    </row>
    <row r="61" spans="1:7" ht="21.75" customHeight="1" thickBot="1" x14ac:dyDescent="0.55000000000000004">
      <c r="A61" s="60" t="s">
        <v>65</v>
      </c>
      <c r="B61" s="62">
        <f t="shared" ref="B61:D61" si="35">B32/B$19*100</f>
        <v>19.594222225083563</v>
      </c>
      <c r="C61" s="62">
        <f t="shared" si="35"/>
        <v>30.24492282484546</v>
      </c>
      <c r="D61" s="62">
        <f t="shared" si="35"/>
        <v>13.690522713304439</v>
      </c>
      <c r="E61" s="62">
        <f t="shared" si="28"/>
        <v>27.332220967758055</v>
      </c>
      <c r="F61" s="62">
        <f t="shared" si="29"/>
        <v>42.829953402900834</v>
      </c>
      <c r="G61" s="62">
        <f t="shared" si="30"/>
        <v>14.302265705458289</v>
      </c>
    </row>
    <row r="62" spans="1:7" ht="2.25" customHeight="1" thickBot="1" x14ac:dyDescent="0.55000000000000004">
      <c r="A62" s="64"/>
      <c r="B62" s="65"/>
      <c r="C62" s="65"/>
      <c r="D62" s="65"/>
      <c r="E62" s="65"/>
      <c r="F62" s="65"/>
      <c r="G62" s="65"/>
    </row>
    <row r="63" spans="1:7" s="23" customFormat="1" ht="59.15" customHeight="1" thickTop="1" x14ac:dyDescent="0.55000000000000004">
      <c r="A63" s="84" t="s">
        <v>95</v>
      </c>
      <c r="B63" s="85"/>
      <c r="C63" s="85"/>
      <c r="D63" s="85"/>
      <c r="E63" s="85"/>
      <c r="F63" s="24"/>
      <c r="G63" s="24"/>
    </row>
    <row r="64" spans="1:7" s="23" customFormat="1" ht="69" customHeight="1" x14ac:dyDescent="0.55000000000000004">
      <c r="A64" s="98" t="s">
        <v>96</v>
      </c>
      <c r="B64" s="98"/>
      <c r="C64" s="98"/>
      <c r="D64" s="98"/>
      <c r="E64" s="98"/>
      <c r="F64" s="24"/>
      <c r="G64" s="24"/>
    </row>
  </sheetData>
  <mergeCells count="5">
    <mergeCell ref="A64:E64"/>
    <mergeCell ref="A1:G1"/>
    <mergeCell ref="A2:A3"/>
    <mergeCell ref="E2:G2"/>
    <mergeCell ref="B2:D2"/>
  </mergeCells>
  <printOptions horizontalCentered="1"/>
  <pageMargins left="0.196850393700787" right="0.196850393700787" top="0.74803149606299202" bottom="0.74803149606299202" header="0.31496062992126" footer="0.31496062992126"/>
  <pageSetup scale="43" firstPageNumber="15" orientation="portrait" horizontalDpi="1200" r:id="rId1"/>
  <headerFooter>
    <oddFooter>&amp;L&amp;"-,Italic"&amp;20Source: Report of the Labour Force Survey (LFS) 2021&amp;R&amp;20&amp;[24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P61"/>
  <sheetViews>
    <sheetView zoomScale="40" zoomScaleNormal="40" zoomScaleSheetLayoutView="85" zoomScalePageLayoutView="70" workbookViewId="0">
      <selection activeCell="I42" sqref="I41:I42"/>
    </sheetView>
  </sheetViews>
  <sheetFormatPr defaultColWidth="8.81640625" defaultRowHeight="26" x14ac:dyDescent="0.55000000000000004"/>
  <cols>
    <col min="1" max="1" width="85.7265625" style="25" customWidth="1"/>
    <col min="2" max="7" width="20" style="26" customWidth="1"/>
    <col min="8" max="16384" width="8.81640625" style="23"/>
  </cols>
  <sheetData>
    <row r="1" spans="1:7" ht="36.65" customHeight="1" thickBot="1" x14ac:dyDescent="0.6">
      <c r="A1" s="71" t="s">
        <v>98</v>
      </c>
      <c r="B1" s="72"/>
      <c r="C1" s="72"/>
      <c r="D1" s="72"/>
      <c r="E1" s="74"/>
      <c r="F1" s="72"/>
      <c r="G1" s="72"/>
    </row>
    <row r="2" spans="1:7" ht="37.4" customHeight="1" thickTop="1" thickBot="1" x14ac:dyDescent="0.6">
      <c r="A2" s="99" t="s">
        <v>0</v>
      </c>
      <c r="B2" s="101">
        <v>2020</v>
      </c>
      <c r="C2" s="102"/>
      <c r="D2" s="102"/>
      <c r="E2" s="101">
        <v>2021</v>
      </c>
      <c r="F2" s="102"/>
      <c r="G2" s="102"/>
    </row>
    <row r="3" spans="1:7" ht="37.4" customHeight="1" thickTop="1" thickBot="1" x14ac:dyDescent="0.6">
      <c r="A3" s="100"/>
      <c r="B3" s="2" t="s">
        <v>1</v>
      </c>
      <c r="C3" s="2" t="s">
        <v>2</v>
      </c>
      <c r="D3" s="2" t="s">
        <v>3</v>
      </c>
      <c r="E3" s="2" t="s">
        <v>1</v>
      </c>
      <c r="F3" s="2" t="s">
        <v>2</v>
      </c>
      <c r="G3" s="2" t="s">
        <v>3</v>
      </c>
    </row>
    <row r="4" spans="1:7" ht="27" customHeight="1" thickTop="1" x14ac:dyDescent="0.55000000000000004">
      <c r="A4" s="3" t="s">
        <v>4</v>
      </c>
      <c r="B4" s="4"/>
      <c r="C4" s="4"/>
      <c r="D4" s="4"/>
      <c r="E4" s="4"/>
      <c r="F4" s="4"/>
      <c r="G4" s="4"/>
    </row>
    <row r="5" spans="1:7" s="29" customFormat="1" ht="27" customHeight="1" x14ac:dyDescent="0.35">
      <c r="A5" s="6" t="s">
        <v>30</v>
      </c>
      <c r="B5" s="81">
        <v>16630.063730000016</v>
      </c>
      <c r="C5" s="81">
        <v>8802.3581299999751</v>
      </c>
      <c r="D5" s="81">
        <v>7827.7055999999939</v>
      </c>
      <c r="E5" s="81">
        <v>10956</v>
      </c>
      <c r="F5" s="81">
        <v>5134</v>
      </c>
      <c r="G5" s="81">
        <v>5822</v>
      </c>
    </row>
    <row r="6" spans="1:7" s="29" customFormat="1" ht="27" customHeight="1" x14ac:dyDescent="0.35">
      <c r="A6" s="9" t="s">
        <v>8</v>
      </c>
      <c r="B6" s="82"/>
      <c r="C6" s="82"/>
      <c r="D6" s="82"/>
      <c r="E6" s="82"/>
      <c r="F6" s="82"/>
      <c r="G6" s="82"/>
    </row>
    <row r="7" spans="1:7" s="29" customFormat="1" ht="27" customHeight="1" x14ac:dyDescent="0.35">
      <c r="A7" s="12" t="s">
        <v>9</v>
      </c>
      <c r="B7" s="82">
        <v>7779.331110000001</v>
      </c>
      <c r="C7" s="82">
        <v>4081.427830000001</v>
      </c>
      <c r="D7" s="82">
        <v>3697.9032800000014</v>
      </c>
      <c r="E7" s="82">
        <v>4403</v>
      </c>
      <c r="F7" s="82">
        <v>1954</v>
      </c>
      <c r="G7" s="82">
        <v>2449</v>
      </c>
    </row>
    <row r="8" spans="1:7" s="29" customFormat="1" ht="27" customHeight="1" x14ac:dyDescent="0.35">
      <c r="A8" s="12" t="s">
        <v>10</v>
      </c>
      <c r="B8" s="82">
        <v>8817.1874499999922</v>
      </c>
      <c r="C8" s="82">
        <v>4687.3851300000006</v>
      </c>
      <c r="D8" s="82">
        <v>4129.8023200000034</v>
      </c>
      <c r="E8" s="82">
        <v>6529</v>
      </c>
      <c r="F8" s="82">
        <v>3156</v>
      </c>
      <c r="G8" s="82">
        <v>3373</v>
      </c>
    </row>
    <row r="9" spans="1:7" s="29" customFormat="1" ht="27" customHeight="1" x14ac:dyDescent="0.35">
      <c r="A9" s="12" t="s">
        <v>11</v>
      </c>
      <c r="B9" s="82">
        <v>33.545169999999999</v>
      </c>
      <c r="C9" s="82">
        <v>33.545169999999999</v>
      </c>
      <c r="D9" s="82">
        <v>0</v>
      </c>
      <c r="E9" s="82">
        <v>23</v>
      </c>
      <c r="F9" s="82">
        <v>23</v>
      </c>
      <c r="G9" s="82">
        <v>0</v>
      </c>
    </row>
    <row r="10" spans="1:7" s="29" customFormat="1" ht="27" customHeight="1" x14ac:dyDescent="0.35">
      <c r="A10" s="9" t="s">
        <v>12</v>
      </c>
      <c r="B10" s="82"/>
      <c r="C10" s="82"/>
      <c r="D10" s="82"/>
      <c r="E10" s="82"/>
      <c r="F10" s="82"/>
      <c r="G10" s="82"/>
    </row>
    <row r="11" spans="1:7" s="29" customFormat="1" ht="27" customHeight="1" x14ac:dyDescent="0.35">
      <c r="A11" s="12" t="s">
        <v>13</v>
      </c>
      <c r="B11" s="10">
        <v>1528.8487700000001</v>
      </c>
      <c r="C11" s="10">
        <v>1160.8771700000002</v>
      </c>
      <c r="D11" s="10">
        <v>367.97160000000008</v>
      </c>
      <c r="E11" s="10">
        <v>576</v>
      </c>
      <c r="F11" s="10">
        <v>325</v>
      </c>
      <c r="G11" s="10">
        <v>252</v>
      </c>
    </row>
    <row r="12" spans="1:7" s="29" customFormat="1" ht="27" customHeight="1" x14ac:dyDescent="0.35">
      <c r="A12" s="12" t="s">
        <v>14</v>
      </c>
      <c r="B12" s="10">
        <v>8900.0245099999829</v>
      </c>
      <c r="C12" s="10">
        <v>4685.3081000000047</v>
      </c>
      <c r="D12" s="10">
        <v>4214.7164100000027</v>
      </c>
      <c r="E12" s="10">
        <v>6499</v>
      </c>
      <c r="F12" s="10">
        <v>2979</v>
      </c>
      <c r="G12" s="10">
        <v>3520</v>
      </c>
    </row>
    <row r="13" spans="1:7" s="29" customFormat="1" ht="27" customHeight="1" x14ac:dyDescent="0.35">
      <c r="A13" s="12" t="s">
        <v>15</v>
      </c>
      <c r="B13" s="10">
        <v>3099.6628499999997</v>
      </c>
      <c r="C13" s="10">
        <v>1802.6019300000003</v>
      </c>
      <c r="D13" s="10">
        <v>1297.0609200000001</v>
      </c>
      <c r="E13" s="10">
        <v>1938</v>
      </c>
      <c r="F13" s="10">
        <v>821</v>
      </c>
      <c r="G13" s="10">
        <v>1117</v>
      </c>
    </row>
    <row r="14" spans="1:7" s="29" customFormat="1" ht="27" customHeight="1" x14ac:dyDescent="0.35">
      <c r="A14" s="12" t="s">
        <v>16</v>
      </c>
      <c r="B14" s="10">
        <v>3101.5276000000017</v>
      </c>
      <c r="C14" s="10">
        <v>1153.5709300000003</v>
      </c>
      <c r="D14" s="10">
        <v>1947.9566699999998</v>
      </c>
      <c r="E14" s="10">
        <v>1942</v>
      </c>
      <c r="F14" s="10">
        <v>1009</v>
      </c>
      <c r="G14" s="10">
        <v>933</v>
      </c>
    </row>
    <row r="15" spans="1:7" s="29" customFormat="1" ht="27" customHeight="1" x14ac:dyDescent="0.35">
      <c r="A15" s="30" t="s">
        <v>31</v>
      </c>
      <c r="B15" s="7">
        <v>119734.14437999921</v>
      </c>
      <c r="C15" s="7">
        <v>48065.961469999784</v>
      </c>
      <c r="D15" s="7">
        <v>71668.182909999596</v>
      </c>
      <c r="E15" s="7">
        <f>SUM(E16:E17)</f>
        <v>126994</v>
      </c>
      <c r="F15" s="7">
        <f t="shared" ref="F15:G15" si="0">SUM(F16:F17)</f>
        <v>52516</v>
      </c>
      <c r="G15" s="7">
        <f t="shared" si="0"/>
        <v>74478</v>
      </c>
    </row>
    <row r="16" spans="1:7" s="29" customFormat="1" ht="27" customHeight="1" x14ac:dyDescent="0.35">
      <c r="A16" s="12" t="s">
        <v>32</v>
      </c>
      <c r="B16" s="10">
        <v>8272.2299199999925</v>
      </c>
      <c r="C16" s="10">
        <v>3501.4601099999986</v>
      </c>
      <c r="D16" s="10">
        <v>4770.7698099999971</v>
      </c>
      <c r="E16" s="10">
        <v>8931</v>
      </c>
      <c r="F16" s="10">
        <v>4631</v>
      </c>
      <c r="G16" s="10">
        <v>4300</v>
      </c>
    </row>
    <row r="17" spans="1:7" s="29" customFormat="1" ht="27" customHeight="1" x14ac:dyDescent="0.35">
      <c r="A17" s="12" t="s">
        <v>33</v>
      </c>
      <c r="B17" s="10">
        <f t="shared" ref="B17:D17" si="1">B15-B16</f>
        <v>111461.91445999921</v>
      </c>
      <c r="C17" s="10">
        <f t="shared" si="1"/>
        <v>44564.501359999784</v>
      </c>
      <c r="D17" s="10">
        <f t="shared" si="1"/>
        <v>66897.413099999598</v>
      </c>
      <c r="E17" s="10">
        <v>118063</v>
      </c>
      <c r="F17" s="10">
        <v>47885</v>
      </c>
      <c r="G17" s="10">
        <v>70178</v>
      </c>
    </row>
    <row r="18" spans="1:7" s="31" customFormat="1" ht="27" customHeight="1" x14ac:dyDescent="0.35">
      <c r="A18" s="30" t="s">
        <v>34</v>
      </c>
      <c r="B18" s="7">
        <f>B19+B20+B21</f>
        <v>51762.144999999982</v>
      </c>
      <c r="C18" s="7">
        <f>C19+C20+C21</f>
        <v>25942.47095999997</v>
      </c>
      <c r="D18" s="7">
        <f>D19+D20+D21</f>
        <v>25819.674040000005</v>
      </c>
      <c r="E18" s="69">
        <f>SUM(E19:E21)</f>
        <v>36385</v>
      </c>
      <c r="F18" s="69">
        <f t="shared" ref="F18:G18" si="2">SUM(F19:F21)</f>
        <v>18196</v>
      </c>
      <c r="G18" s="69">
        <f t="shared" si="2"/>
        <v>18189</v>
      </c>
    </row>
    <row r="19" spans="1:7" s="29" customFormat="1" ht="27" customHeight="1" x14ac:dyDescent="0.35">
      <c r="A19" s="12" t="s">
        <v>35</v>
      </c>
      <c r="B19" s="10">
        <v>16630.063730000016</v>
      </c>
      <c r="C19" s="10">
        <v>8802.3581299999751</v>
      </c>
      <c r="D19" s="10">
        <v>7827.7055999999939</v>
      </c>
      <c r="E19" s="10">
        <v>10956</v>
      </c>
      <c r="F19" s="10">
        <v>5134</v>
      </c>
      <c r="G19" s="10">
        <v>5822</v>
      </c>
    </row>
    <row r="20" spans="1:7" s="29" customFormat="1" ht="27" customHeight="1" x14ac:dyDescent="0.35">
      <c r="A20" s="12" t="s">
        <v>36</v>
      </c>
      <c r="B20" s="10">
        <v>26859.851349999975</v>
      </c>
      <c r="C20" s="10">
        <v>13638.652719999996</v>
      </c>
      <c r="D20" s="10">
        <v>13221.198630000012</v>
      </c>
      <c r="E20" s="10">
        <v>16498</v>
      </c>
      <c r="F20" s="10">
        <v>8431</v>
      </c>
      <c r="G20" s="10">
        <v>8067</v>
      </c>
    </row>
    <row r="21" spans="1:7" s="29" customFormat="1" ht="27" customHeight="1" x14ac:dyDescent="0.35">
      <c r="A21" s="12" t="s">
        <v>32</v>
      </c>
      <c r="B21" s="10">
        <v>8272.2299199999925</v>
      </c>
      <c r="C21" s="10">
        <v>3501.4601099999986</v>
      </c>
      <c r="D21" s="10">
        <v>4770.7698099999971</v>
      </c>
      <c r="E21" s="10">
        <v>8931</v>
      </c>
      <c r="F21" s="10">
        <v>4631</v>
      </c>
      <c r="G21" s="10">
        <v>4300</v>
      </c>
    </row>
    <row r="22" spans="1:7" s="29" customFormat="1" ht="27" customHeight="1" x14ac:dyDescent="0.35">
      <c r="A22" s="12"/>
      <c r="B22" s="10"/>
      <c r="C22" s="10"/>
      <c r="D22" s="10"/>
      <c r="E22" s="10"/>
      <c r="F22" s="10"/>
      <c r="G22" s="10"/>
    </row>
    <row r="23" spans="1:7" s="29" customFormat="1" ht="27" customHeight="1" x14ac:dyDescent="0.35">
      <c r="A23" s="14" t="s">
        <v>25</v>
      </c>
      <c r="B23" s="10"/>
      <c r="C23" s="10"/>
      <c r="D23" s="10"/>
      <c r="E23" s="10"/>
      <c r="F23" s="10"/>
      <c r="G23" s="10"/>
    </row>
    <row r="24" spans="1:7" s="29" customFormat="1" ht="27" customHeight="1" x14ac:dyDescent="0.35">
      <c r="A24" s="6" t="s">
        <v>37</v>
      </c>
      <c r="B24" s="15">
        <v>7.3</v>
      </c>
      <c r="C24" s="15">
        <v>6.4</v>
      </c>
      <c r="D24" s="15">
        <f>D5/'1 - Sex 2'!G6*100</f>
        <v>8.6370870251244014</v>
      </c>
      <c r="E24" s="15">
        <f>E5/'1 - Sex 2'!E6*100</f>
        <v>4.9055691373613088</v>
      </c>
      <c r="F24" s="15">
        <f>F5/'1 - Sex 2'!F6*100</f>
        <v>3.8686147887483138</v>
      </c>
      <c r="G24" s="15">
        <f>G5/'1 - Sex 2'!G6*100</f>
        <v>6.4239923203389644</v>
      </c>
    </row>
    <row r="25" spans="1:7" s="29" customFormat="1" ht="27" customHeight="1" x14ac:dyDescent="0.35">
      <c r="A25" s="6" t="s">
        <v>38</v>
      </c>
      <c r="B25" s="15">
        <f>B7/(B7+'1 - Sex 2'!B9)*100</f>
        <v>25.847917639603551</v>
      </c>
      <c r="C25" s="15">
        <f>C7/(C7+'1 - Sex 2'!C9)*100</f>
        <v>21.914317658647406</v>
      </c>
      <c r="D25" s="15">
        <f>D7/(D7+'1 - Sex 2'!D9)*100</f>
        <v>32.233972502103633</v>
      </c>
      <c r="E25" s="15">
        <f>E7/(E7+'1 - Sex 2'!E9)*100</f>
        <v>16.334025819854578</v>
      </c>
      <c r="F25" s="15">
        <f>F7/(F7+'1 - Sex 2'!F9)*100</f>
        <v>11.996561886051081</v>
      </c>
      <c r="G25" s="15">
        <f>G7/(G7+'1 - Sex 2'!G9)*100</f>
        <v>22.954353735120442</v>
      </c>
    </row>
    <row r="26" spans="1:7" s="29" customFormat="1" ht="27" customHeight="1" x14ac:dyDescent="0.35">
      <c r="A26" s="6" t="s">
        <v>39</v>
      </c>
      <c r="B26" s="16">
        <v>100</v>
      </c>
      <c r="C26" s="16">
        <v>100</v>
      </c>
      <c r="D26" s="16">
        <v>100</v>
      </c>
      <c r="E26" s="16">
        <v>100</v>
      </c>
      <c r="F26" s="16">
        <v>100</v>
      </c>
      <c r="G26" s="16">
        <v>100</v>
      </c>
    </row>
    <row r="27" spans="1:7" s="29" customFormat="1" ht="27" customHeight="1" x14ac:dyDescent="0.35">
      <c r="A27" s="9" t="s">
        <v>8</v>
      </c>
      <c r="B27" s="10"/>
      <c r="C27" s="18"/>
      <c r="D27" s="10"/>
      <c r="E27" s="10"/>
      <c r="F27" s="18"/>
      <c r="G27" s="10"/>
    </row>
    <row r="28" spans="1:7" s="29" customFormat="1" ht="27" customHeight="1" x14ac:dyDescent="0.35">
      <c r="A28" s="12" t="s">
        <v>9</v>
      </c>
      <c r="B28" s="32">
        <f>B7/$B$5*100</f>
        <v>46.778720973668776</v>
      </c>
      <c r="C28" s="32">
        <f>C7/$C$5*100</f>
        <v>46.367436654159548</v>
      </c>
      <c r="D28" s="32">
        <f>D7/$D$5*100</f>
        <v>47.241215612401213</v>
      </c>
      <c r="E28" s="32">
        <f>E7/E$5*100</f>
        <v>40.188024826579046</v>
      </c>
      <c r="F28" s="32">
        <f>F7/F$5*100</f>
        <v>38.059992208804047</v>
      </c>
      <c r="G28" s="32">
        <f t="shared" ref="G28" si="3">G7/G$5*100</f>
        <v>42.064582617657166</v>
      </c>
    </row>
    <row r="29" spans="1:7" s="29" customFormat="1" ht="27" customHeight="1" x14ac:dyDescent="0.35">
      <c r="A29" s="12" t="s">
        <v>10</v>
      </c>
      <c r="B29" s="32">
        <f>B8/$B$5*100</f>
        <v>53.019565006802196</v>
      </c>
      <c r="C29" s="32">
        <f>C8/$C$5*100</f>
        <v>53.251470353433724</v>
      </c>
      <c r="D29" s="32">
        <f>D8/$D$5*100</f>
        <v>52.758784387598922</v>
      </c>
      <c r="E29" s="32">
        <f t="shared" ref="E29:G30" si="4">E8/E$5*100</f>
        <v>59.592917123037601</v>
      </c>
      <c r="F29" s="32">
        <f t="shared" si="4"/>
        <v>61.472536034281269</v>
      </c>
      <c r="G29" s="32">
        <f t="shared" si="4"/>
        <v>57.935417382342834</v>
      </c>
    </row>
    <row r="30" spans="1:7" s="29" customFormat="1" ht="27" customHeight="1" x14ac:dyDescent="0.35">
      <c r="A30" s="12" t="s">
        <v>11</v>
      </c>
      <c r="B30" s="32">
        <f>B9/$B$5*100</f>
        <v>0.20171401952889548</v>
      </c>
      <c r="C30" s="32">
        <f>C9/$C$5*100</f>
        <v>0.38109299240702554</v>
      </c>
      <c r="D30" s="80">
        <f>D9/$C$5*100</f>
        <v>0</v>
      </c>
      <c r="E30" s="80">
        <f t="shared" si="4"/>
        <v>0.2099306316173786</v>
      </c>
      <c r="F30" s="80">
        <f t="shared" si="4"/>
        <v>0.44799376704324118</v>
      </c>
      <c r="G30" s="80">
        <f t="shared" si="4"/>
        <v>0</v>
      </c>
    </row>
    <row r="31" spans="1:7" s="29" customFormat="1" ht="27" customHeight="1" x14ac:dyDescent="0.35">
      <c r="A31" s="9" t="s">
        <v>12</v>
      </c>
      <c r="B31" s="10"/>
      <c r="C31" s="10"/>
      <c r="D31" s="10"/>
      <c r="E31" s="32"/>
      <c r="F31" s="10"/>
      <c r="G31" s="10"/>
    </row>
    <row r="32" spans="1:7" s="29" customFormat="1" ht="27" customHeight="1" x14ac:dyDescent="0.35">
      <c r="A32" s="12" t="s">
        <v>13</v>
      </c>
      <c r="B32" s="32">
        <f t="shared" ref="B32:G35" si="5">B11/B$5*100</f>
        <v>9.1932826886406556</v>
      </c>
      <c r="C32" s="32">
        <f t="shared" si="5"/>
        <v>13.188251975837337</v>
      </c>
      <c r="D32" s="32">
        <f t="shared" si="5"/>
        <v>4.7008870645314049</v>
      </c>
      <c r="E32" s="32">
        <f>E11/E$5*100</f>
        <v>5.2573932092004378</v>
      </c>
      <c r="F32" s="32">
        <f t="shared" ref="F32:G32" si="6">F11/F$5*100</f>
        <v>6.3303467082197109</v>
      </c>
      <c r="G32" s="32">
        <f t="shared" si="6"/>
        <v>4.3284094812779115</v>
      </c>
    </row>
    <row r="33" spans="1:8" s="29" customFormat="1" ht="27" customHeight="1" x14ac:dyDescent="0.35">
      <c r="A33" s="12" t="s">
        <v>14</v>
      </c>
      <c r="B33" s="32">
        <f t="shared" si="5"/>
        <v>53.517681317989599</v>
      </c>
      <c r="C33" s="32">
        <f t="shared" si="5"/>
        <v>53.227874062879309</v>
      </c>
      <c r="D33" s="32">
        <f t="shared" si="5"/>
        <v>53.843573396526388</v>
      </c>
      <c r="E33" s="32">
        <f t="shared" si="5"/>
        <v>59.319094560058417</v>
      </c>
      <c r="F33" s="32">
        <f>F12/F$5*100</f>
        <v>58.024931827035452</v>
      </c>
      <c r="G33" s="32">
        <f t="shared" si="5"/>
        <v>60.460322913088284</v>
      </c>
    </row>
    <row r="34" spans="1:8" s="29" customFormat="1" ht="27" customHeight="1" x14ac:dyDescent="0.35">
      <c r="A34" s="12" t="s">
        <v>15</v>
      </c>
      <c r="B34" s="32">
        <f t="shared" si="5"/>
        <v>18.638911433684548</v>
      </c>
      <c r="C34" s="32">
        <f t="shared" si="5"/>
        <v>20.47862519767763</v>
      </c>
      <c r="D34" s="32">
        <f t="shared" si="5"/>
        <v>16.570129055441242</v>
      </c>
      <c r="E34" s="32">
        <f t="shared" si="5"/>
        <v>17.688937568455639</v>
      </c>
      <c r="F34" s="32">
        <f t="shared" si="5"/>
        <v>15.991429684456564</v>
      </c>
      <c r="G34" s="32">
        <f t="shared" si="5"/>
        <v>19.185846788045346</v>
      </c>
    </row>
    <row r="35" spans="1:8" s="29" customFormat="1" ht="27" customHeight="1" x14ac:dyDescent="0.35">
      <c r="A35" s="12" t="s">
        <v>16</v>
      </c>
      <c r="B35" s="32">
        <f t="shared" si="5"/>
        <v>18.650124559685008</v>
      </c>
      <c r="C35" s="32">
        <f t="shared" si="5"/>
        <v>13.105248763606072</v>
      </c>
      <c r="D35" s="32">
        <f t="shared" si="5"/>
        <v>24.885410483501083</v>
      </c>
      <c r="E35" s="32">
        <f t="shared" si="5"/>
        <v>17.725447243519532</v>
      </c>
      <c r="F35" s="32">
        <f t="shared" si="5"/>
        <v>19.653291780288274</v>
      </c>
      <c r="G35" s="32">
        <f t="shared" si="5"/>
        <v>16.025420817588458</v>
      </c>
    </row>
    <row r="36" spans="1:8" s="29" customFormat="1" ht="27" customHeight="1" x14ac:dyDescent="0.35">
      <c r="A36" s="30" t="s">
        <v>31</v>
      </c>
      <c r="B36" s="16">
        <v>100</v>
      </c>
      <c r="C36" s="16">
        <v>100</v>
      </c>
      <c r="D36" s="16">
        <v>100</v>
      </c>
      <c r="E36" s="15">
        <v>100</v>
      </c>
      <c r="F36" s="16">
        <v>100</v>
      </c>
      <c r="G36" s="16">
        <v>100</v>
      </c>
    </row>
    <row r="37" spans="1:8" s="29" customFormat="1" ht="27" customHeight="1" x14ac:dyDescent="0.35">
      <c r="A37" s="12" t="s">
        <v>32</v>
      </c>
      <c r="B37" s="32">
        <v>6.7977716947606019</v>
      </c>
      <c r="C37" s="32">
        <v>7.0920426841453184</v>
      </c>
      <c r="D37" s="32">
        <v>6.6011535996581925</v>
      </c>
      <c r="E37" s="32">
        <f>E16/E$15*100</f>
        <v>7.0326157141282266</v>
      </c>
      <c r="F37" s="32">
        <f t="shared" ref="F37:G38" si="7">F16/F$15*100</f>
        <v>8.818264909741794</v>
      </c>
      <c r="G37" s="32">
        <f t="shared" si="7"/>
        <v>5.7735170117350094</v>
      </c>
      <c r="H37" s="67"/>
    </row>
    <row r="38" spans="1:8" s="29" customFormat="1" ht="27" customHeight="1" x14ac:dyDescent="0.35">
      <c r="A38" s="12" t="s">
        <v>33</v>
      </c>
      <c r="B38" s="32">
        <v>93.202228305239402</v>
      </c>
      <c r="C38" s="32">
        <v>92.907957315854688</v>
      </c>
      <c r="D38" s="32">
        <v>93.39884640034181</v>
      </c>
      <c r="E38" s="32">
        <f>E17/E$15*100</f>
        <v>92.967384285871773</v>
      </c>
      <c r="F38" s="32">
        <f t="shared" si="7"/>
        <v>91.181735090258215</v>
      </c>
      <c r="G38" s="32">
        <f t="shared" si="7"/>
        <v>94.226482988264991</v>
      </c>
      <c r="H38" s="67"/>
    </row>
    <row r="39" spans="1:8" s="31" customFormat="1" ht="27" customHeight="1" x14ac:dyDescent="0.35">
      <c r="A39" s="9" t="s">
        <v>34</v>
      </c>
      <c r="B39" s="15">
        <f>SUM(B40:B42)</f>
        <v>100.00000000000001</v>
      </c>
      <c r="C39" s="15">
        <f>SUM(C40:C42)</f>
        <v>100.00000000000001</v>
      </c>
      <c r="D39" s="15">
        <f>SUM(D40:D42)</f>
        <v>99.999999999999986</v>
      </c>
      <c r="E39" s="15">
        <v>100</v>
      </c>
      <c r="F39" s="15">
        <v>100.00000000000001</v>
      </c>
      <c r="G39" s="15">
        <v>100</v>
      </c>
    </row>
    <row r="40" spans="1:8" s="29" customFormat="1" ht="27" customHeight="1" x14ac:dyDescent="0.35">
      <c r="A40" s="12" t="s">
        <v>35</v>
      </c>
      <c r="B40" s="32">
        <f t="shared" ref="B40:G42" si="8">B19/B$18*100</f>
        <v>32.127848894206416</v>
      </c>
      <c r="C40" s="32">
        <f t="shared" si="8"/>
        <v>33.930299637116704</v>
      </c>
      <c r="D40" s="32">
        <f t="shared" si="8"/>
        <v>30.316825796767468</v>
      </c>
      <c r="E40" s="32">
        <f>E19/E$18*100</f>
        <v>30.111309605606706</v>
      </c>
      <c r="F40" s="32">
        <f t="shared" ref="F40:G40" si="9">F19/F$18*100</f>
        <v>28.214992306001317</v>
      </c>
      <c r="G40" s="32">
        <f t="shared" si="9"/>
        <v>32.00835669910385</v>
      </c>
    </row>
    <row r="41" spans="1:8" s="29" customFormat="1" ht="27" customHeight="1" x14ac:dyDescent="0.35">
      <c r="A41" s="12" t="s">
        <v>36</v>
      </c>
      <c r="B41" s="32">
        <f t="shared" si="8"/>
        <v>51.890916325047939</v>
      </c>
      <c r="C41" s="32">
        <f t="shared" si="8"/>
        <v>52.572681842948136</v>
      </c>
      <c r="D41" s="32">
        <f t="shared" si="8"/>
        <v>51.205908368624819</v>
      </c>
      <c r="E41" s="32">
        <f>E20/E$18*100</f>
        <v>45.342861069121895</v>
      </c>
      <c r="F41" s="32">
        <f t="shared" si="8"/>
        <v>46.334359199824135</v>
      </c>
      <c r="G41" s="32">
        <f>G20/G$18*100</f>
        <v>44.350981362361871</v>
      </c>
    </row>
    <row r="42" spans="1:8" s="29" customFormat="1" ht="27" customHeight="1" x14ac:dyDescent="0.35">
      <c r="A42" s="12" t="s">
        <v>32</v>
      </c>
      <c r="B42" s="32">
        <f t="shared" si="8"/>
        <v>15.981234780745652</v>
      </c>
      <c r="C42" s="32">
        <f t="shared" si="8"/>
        <v>13.497018519935168</v>
      </c>
      <c r="D42" s="32">
        <f t="shared" si="8"/>
        <v>18.47726583460771</v>
      </c>
      <c r="E42" s="32">
        <f t="shared" si="8"/>
        <v>24.545829325271402</v>
      </c>
      <c r="F42" s="32">
        <f t="shared" si="8"/>
        <v>25.450648494174544</v>
      </c>
      <c r="G42" s="32">
        <f t="shared" si="8"/>
        <v>23.640661938534279</v>
      </c>
    </row>
    <row r="43" spans="1:8" s="29" customFormat="1" ht="27" customHeight="1" x14ac:dyDescent="0.35">
      <c r="A43" s="33" t="s">
        <v>40</v>
      </c>
      <c r="B43" s="32">
        <f>B5/'1 - Sex 2'!B6*100</f>
        <v>7.3027645285081908</v>
      </c>
      <c r="C43" s="32">
        <f>C5/'1 - Sex 2'!C6*100</f>
        <v>6.3471051191286874</v>
      </c>
      <c r="D43" s="32">
        <f>D5/'1 - Sex 2'!D6*100</f>
        <v>8.7912418728406028</v>
      </c>
      <c r="E43" s="32">
        <f>E5/'1 - Sex 2'!E6*100</f>
        <v>4.9055691373613088</v>
      </c>
      <c r="F43" s="32">
        <f>F5/'1 - Sex 2'!F6*100</f>
        <v>3.8686147887483138</v>
      </c>
      <c r="G43" s="32">
        <f>G5/'1 - Sex 2'!G6*100</f>
        <v>6.4239923203389644</v>
      </c>
    </row>
    <row r="44" spans="1:8" s="29" customFormat="1" ht="43.4" customHeight="1" x14ac:dyDescent="0.35">
      <c r="A44" s="33" t="s">
        <v>41</v>
      </c>
      <c r="B44" s="32">
        <f>(B5+B20)/('1 - Sex 2'!B6)*100</f>
        <v>19.097738550521903</v>
      </c>
      <c r="C44" s="32">
        <f>(C5+C20)/('1 - Sex 2'!C6)*100</f>
        <v>16.181510992947707</v>
      </c>
      <c r="D44" s="32">
        <f>(D5+D20)/('1 - Sex 2'!D6)*100</f>
        <v>23.639878362848481</v>
      </c>
      <c r="E44" s="32">
        <f>(E19+E20)/('1 - Sex 2'!E6)*100</f>
        <v>12.292578961036634</v>
      </c>
      <c r="F44" s="32">
        <f>(F5+F20)/('1 - Sex 2'!F6)*100</f>
        <v>10.221612701474655</v>
      </c>
      <c r="G44" s="32">
        <f>(G5+G20)/('1 - Sex 2'!G6)*100</f>
        <v>15.325116684504961</v>
      </c>
    </row>
    <row r="45" spans="1:8" s="29" customFormat="1" ht="43.4" customHeight="1" x14ac:dyDescent="0.35">
      <c r="A45" s="33" t="s">
        <v>42</v>
      </c>
      <c r="B45" s="32">
        <f>(B5+B21)/(B21+'1 - Sex 2'!B6)*100</f>
        <v>10.55203919719262</v>
      </c>
      <c r="C45" s="32">
        <f>(C5+C21)/(C21+'1 - Sex 2'!C6)*100</f>
        <v>8.6534175699845317</v>
      </c>
      <c r="D45" s="32">
        <f>(D5+D21)/(D21+'1 - Sex 2'!D6)*100</f>
        <v>13.429694828593005</v>
      </c>
      <c r="E45" s="32">
        <f>(E5+E21)/(E21+'1 - Sex 2'!E6)*100</f>
        <v>8.5620552032341806</v>
      </c>
      <c r="F45" s="32">
        <f>(F5+F21)/(F21+'1 - Sex 2'!F6)*100</f>
        <v>7.1100917431192663</v>
      </c>
      <c r="G45" s="32">
        <f>(G5+G21)/(G21+'1 - Sex 2'!G6)*100</f>
        <v>10.662705811711911</v>
      </c>
    </row>
    <row r="46" spans="1:8" s="29" customFormat="1" ht="43.4" customHeight="1" thickBot="1" x14ac:dyDescent="0.4">
      <c r="A46" s="33" t="s">
        <v>43</v>
      </c>
      <c r="B46" s="32">
        <f>(B19+B20+B21)/(B21+'1 - Sex 2'!B6)*100</f>
        <v>21.933569278698457</v>
      </c>
      <c r="C46" s="32">
        <f>(C19+C20+C21)/(C21+'1 - Sex 2'!C6)*100</f>
        <v>18.245639657147418</v>
      </c>
      <c r="D46" s="32">
        <f>(D19+D20+D21)/(D21+'1 - Sex 2'!D6)*100</f>
        <v>27.523198771790547</v>
      </c>
      <c r="E46" s="32">
        <f>(E19+E20+E21)/(E21+'1 - Sex 2'!E6)*100</f>
        <v>15.665026327232647</v>
      </c>
      <c r="F46" s="32">
        <f>(F19+F20+F21)/(F21+'1 - Sex 2'!F6)*100</f>
        <v>13.248871414009027</v>
      </c>
      <c r="G46" s="32">
        <f>(G19+G20+G21)/(G21+'1 - Sex 2'!G6)*100</f>
        <v>19.160635843630502</v>
      </c>
    </row>
    <row r="47" spans="1:8" ht="23.25" hidden="1" customHeight="1" thickBot="1" x14ac:dyDescent="0.6">
      <c r="A47" s="34"/>
      <c r="B47" s="35"/>
      <c r="C47" s="35"/>
      <c r="D47" s="35"/>
      <c r="E47" s="35"/>
      <c r="F47" s="35"/>
      <c r="G47" s="35"/>
    </row>
    <row r="48" spans="1:8" ht="23.25" hidden="1" customHeight="1" thickBot="1" x14ac:dyDescent="0.6">
      <c r="A48" s="37" t="s">
        <v>44</v>
      </c>
      <c r="B48" s="35"/>
      <c r="C48" s="35"/>
      <c r="D48" s="35"/>
      <c r="E48" s="35"/>
      <c r="F48" s="35"/>
      <c r="G48" s="35"/>
    </row>
    <row r="49" spans="1:7" ht="23.25" hidden="1" customHeight="1" thickBot="1" x14ac:dyDescent="0.6">
      <c r="A49" s="38" t="s">
        <v>45</v>
      </c>
      <c r="B49" s="35"/>
      <c r="C49" s="35"/>
      <c r="D49" s="35"/>
      <c r="E49" s="35">
        <v>249822</v>
      </c>
      <c r="F49" s="35" t="e">
        <f>E49/#REF!*100</f>
        <v>#REF!</v>
      </c>
      <c r="G49" s="35">
        <v>309749</v>
      </c>
    </row>
    <row r="50" spans="1:7" ht="23.25" hidden="1" customHeight="1" thickBot="1" x14ac:dyDescent="0.6">
      <c r="A50" s="38" t="s">
        <v>46</v>
      </c>
      <c r="B50" s="35"/>
      <c r="C50" s="35"/>
      <c r="D50" s="35"/>
      <c r="E50" s="35">
        <v>31291</v>
      </c>
      <c r="F50" s="35" t="e">
        <f>E50/#REF!*100</f>
        <v>#REF!</v>
      </c>
      <c r="G50" s="35">
        <v>34259</v>
      </c>
    </row>
    <row r="51" spans="1:7" ht="23.25" hidden="1" customHeight="1" thickBot="1" x14ac:dyDescent="0.6">
      <c r="A51" s="38" t="s">
        <v>47</v>
      </c>
      <c r="B51" s="35"/>
      <c r="C51" s="35"/>
      <c r="D51" s="35"/>
      <c r="E51" s="35">
        <v>28480</v>
      </c>
      <c r="F51" s="35" t="e">
        <f>E51/#REF!*100</f>
        <v>#REF!</v>
      </c>
      <c r="G51" s="35">
        <v>30871</v>
      </c>
    </row>
    <row r="52" spans="1:7" ht="23.25" hidden="1" customHeight="1" thickBot="1" x14ac:dyDescent="0.6">
      <c r="A52" s="38" t="s">
        <v>48</v>
      </c>
      <c r="B52" s="35"/>
      <c r="C52" s="35"/>
      <c r="D52" s="35"/>
      <c r="E52" s="35">
        <v>23251</v>
      </c>
      <c r="F52" s="35" t="e">
        <f>E52/#REF!*100</f>
        <v>#REF!</v>
      </c>
      <c r="G52" s="35">
        <v>18493</v>
      </c>
    </row>
    <row r="53" spans="1:7" ht="2.25" customHeight="1" thickBot="1" x14ac:dyDescent="0.6">
      <c r="A53" s="21" t="s">
        <v>28</v>
      </c>
      <c r="B53" s="22"/>
      <c r="C53" s="22"/>
      <c r="D53" s="22"/>
      <c r="E53" s="22"/>
      <c r="F53" s="22"/>
      <c r="G53" s="22"/>
    </row>
    <row r="54" spans="1:7" ht="59.15" customHeight="1" thickTop="1" x14ac:dyDescent="0.55000000000000004">
      <c r="A54" s="84" t="s">
        <v>95</v>
      </c>
      <c r="B54" s="85"/>
      <c r="C54" s="85"/>
      <c r="D54" s="85"/>
      <c r="E54" s="85"/>
      <c r="F54" s="24"/>
      <c r="G54" s="24"/>
    </row>
    <row r="55" spans="1:7" ht="69" customHeight="1" x14ac:dyDescent="0.55000000000000004">
      <c r="A55" s="98" t="s">
        <v>96</v>
      </c>
      <c r="B55" s="98"/>
      <c r="C55" s="98"/>
      <c r="D55" s="98"/>
      <c r="E55" s="98"/>
      <c r="F55" s="24"/>
      <c r="G55" s="24"/>
    </row>
    <row r="56" spans="1:7" x14ac:dyDescent="0.55000000000000004">
      <c r="A56" s="24"/>
      <c r="B56" s="24"/>
      <c r="C56" s="24"/>
      <c r="D56" s="24"/>
      <c r="E56" s="24"/>
      <c r="F56" s="24"/>
      <c r="G56" s="24"/>
    </row>
    <row r="57" spans="1:7" x14ac:dyDescent="0.55000000000000004">
      <c r="A57" s="24"/>
      <c r="B57" s="24"/>
      <c r="C57" s="24"/>
      <c r="D57" s="24"/>
      <c r="E57" s="24"/>
      <c r="F57" s="24"/>
      <c r="G57" s="24"/>
    </row>
    <row r="61" spans="1:7" s="26" customFormat="1" ht="25.5" x14ac:dyDescent="0.5">
      <c r="A61" s="25" t="s">
        <v>29</v>
      </c>
    </row>
  </sheetData>
  <mergeCells count="4">
    <mergeCell ref="A55:E55"/>
    <mergeCell ref="A2:A3"/>
    <mergeCell ref="B2:D2"/>
    <mergeCell ref="E2:G2"/>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2021&amp;R&amp;20&amp;[16</oddFooter>
  </headerFooter>
  <ignoredErrors>
    <ignoredError sqref="B33:B37 B39:B46 B38"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P57"/>
  <sheetViews>
    <sheetView zoomScale="40" zoomScaleNormal="40" zoomScaleSheetLayoutView="70" zoomScalePageLayoutView="50" workbookViewId="0"/>
  </sheetViews>
  <sheetFormatPr defaultColWidth="8.81640625" defaultRowHeight="26" x14ac:dyDescent="0.55000000000000004"/>
  <cols>
    <col min="1" max="1" width="128.453125" style="25" customWidth="1"/>
    <col min="2" max="7" width="20.1796875" style="26" customWidth="1"/>
    <col min="8" max="8" width="16.81640625" style="23" customWidth="1"/>
    <col min="9" max="16384" width="8.81640625" style="23"/>
  </cols>
  <sheetData>
    <row r="1" spans="1:10" ht="36" customHeight="1" thickBot="1" x14ac:dyDescent="0.6">
      <c r="A1" s="71" t="s">
        <v>99</v>
      </c>
      <c r="B1" s="75"/>
      <c r="C1" s="75"/>
      <c r="D1" s="75"/>
      <c r="E1" s="75"/>
      <c r="F1" s="75"/>
      <c r="G1" s="75"/>
    </row>
    <row r="2" spans="1:10" ht="38.5" customHeight="1" thickTop="1" thickBot="1" x14ac:dyDescent="0.6">
      <c r="A2" s="99" t="s">
        <v>0</v>
      </c>
      <c r="B2" s="101">
        <v>2020</v>
      </c>
      <c r="C2" s="102"/>
      <c r="D2" s="102"/>
      <c r="E2" s="101">
        <v>2021</v>
      </c>
      <c r="F2" s="102"/>
      <c r="G2" s="102"/>
    </row>
    <row r="3" spans="1:10" ht="38.5" customHeight="1" thickTop="1" thickBot="1" x14ac:dyDescent="0.6">
      <c r="A3" s="100"/>
      <c r="B3" s="2" t="s">
        <v>1</v>
      </c>
      <c r="C3" s="2" t="s">
        <v>2</v>
      </c>
      <c r="D3" s="2" t="s">
        <v>3</v>
      </c>
      <c r="E3" s="2" t="s">
        <v>1</v>
      </c>
      <c r="F3" s="2" t="s">
        <v>2</v>
      </c>
      <c r="G3" s="2" t="s">
        <v>3</v>
      </c>
    </row>
    <row r="4" spans="1:10" ht="27" customHeight="1" thickTop="1" x14ac:dyDescent="0.55000000000000004">
      <c r="A4" s="3" t="s">
        <v>4</v>
      </c>
      <c r="B4" s="7"/>
      <c r="C4" s="7"/>
      <c r="D4" s="7"/>
      <c r="E4" s="7"/>
      <c r="F4" s="7"/>
      <c r="G4" s="7"/>
    </row>
    <row r="5" spans="1:10" s="29" customFormat="1" ht="51" customHeight="1" x14ac:dyDescent="0.35">
      <c r="A5" s="6" t="s">
        <v>49</v>
      </c>
      <c r="B5" s="7">
        <f>SUM(B6:B22)</f>
        <v>211092.78923999966</v>
      </c>
      <c r="C5" s="7">
        <f t="shared" ref="C5:D5" si="0">SUM(C6:C22)</f>
        <v>129880.67869999996</v>
      </c>
      <c r="D5" s="7">
        <f t="shared" si="0"/>
        <v>81212.110539999994</v>
      </c>
      <c r="E5" s="7">
        <v>212382</v>
      </c>
      <c r="F5" s="7">
        <v>127575</v>
      </c>
      <c r="G5" s="7">
        <v>84807</v>
      </c>
      <c r="I5" s="78"/>
      <c r="J5" s="78"/>
    </row>
    <row r="6" spans="1:10" s="29" customFormat="1" ht="29.25" customHeight="1" x14ac:dyDescent="0.35">
      <c r="A6" s="17" t="s">
        <v>50</v>
      </c>
      <c r="B6" s="10">
        <v>2788.8003799999988</v>
      </c>
      <c r="C6" s="10">
        <v>2304.4136899999985</v>
      </c>
      <c r="D6" s="10">
        <v>484.38668999999999</v>
      </c>
      <c r="E6" s="10">
        <v>2987</v>
      </c>
      <c r="F6" s="10">
        <v>2735</v>
      </c>
      <c r="G6" s="10">
        <v>252</v>
      </c>
    </row>
    <row r="7" spans="1:10" s="29" customFormat="1" ht="29.25" customHeight="1" x14ac:dyDescent="0.35">
      <c r="A7" s="17" t="s">
        <v>51</v>
      </c>
      <c r="B7" s="10">
        <v>11887.467009999989</v>
      </c>
      <c r="C7" s="10">
        <v>9243.427319999988</v>
      </c>
      <c r="D7" s="10">
        <v>2644.0396900000005</v>
      </c>
      <c r="E7" s="10">
        <v>8005</v>
      </c>
      <c r="F7" s="10">
        <v>5596</v>
      </c>
      <c r="G7" s="10">
        <v>2409</v>
      </c>
    </row>
    <row r="8" spans="1:10" s="29" customFormat="1" ht="29.25" customHeight="1" x14ac:dyDescent="0.35">
      <c r="A8" s="17" t="s">
        <v>52</v>
      </c>
      <c r="B8" s="10">
        <v>9110.1813800000018</v>
      </c>
      <c r="C8" s="10">
        <v>6816.6706999999969</v>
      </c>
      <c r="D8" s="10">
        <v>2293.5106799999999</v>
      </c>
      <c r="E8" s="10">
        <v>19356</v>
      </c>
      <c r="F8" s="10">
        <v>16717</v>
      </c>
      <c r="G8" s="10">
        <v>2638</v>
      </c>
    </row>
    <row r="9" spans="1:10" s="29" customFormat="1" ht="51" customHeight="1" x14ac:dyDescent="0.35">
      <c r="A9" s="40" t="s">
        <v>53</v>
      </c>
      <c r="B9" s="10">
        <v>3059.1884299999992</v>
      </c>
      <c r="C9" s="10">
        <v>2236.7172399999995</v>
      </c>
      <c r="D9" s="10">
        <v>822.47119000000021</v>
      </c>
      <c r="E9" s="10">
        <v>3080</v>
      </c>
      <c r="F9" s="10">
        <v>2313</v>
      </c>
      <c r="G9" s="10">
        <v>767</v>
      </c>
    </row>
    <row r="10" spans="1:10" s="29" customFormat="1" ht="29.25" customHeight="1" x14ac:dyDescent="0.35">
      <c r="A10" s="17" t="s">
        <v>54</v>
      </c>
      <c r="B10" s="10">
        <v>25650.193459999991</v>
      </c>
      <c r="C10" s="10">
        <v>23864.25298999999</v>
      </c>
      <c r="D10" s="10">
        <v>1785.94047</v>
      </c>
      <c r="E10" s="10">
        <v>19611</v>
      </c>
      <c r="F10" s="10">
        <v>17572</v>
      </c>
      <c r="G10" s="10">
        <v>2039</v>
      </c>
      <c r="H10" s="67"/>
    </row>
    <row r="11" spans="1:10" s="29" customFormat="1" ht="29.25" customHeight="1" x14ac:dyDescent="0.35">
      <c r="A11" s="17" t="s">
        <v>55</v>
      </c>
      <c r="B11" s="10">
        <v>36786.657729999919</v>
      </c>
      <c r="C11" s="10">
        <v>20775.774370000028</v>
      </c>
      <c r="D11" s="10">
        <v>16010.883360000007</v>
      </c>
      <c r="E11" s="10">
        <v>33249</v>
      </c>
      <c r="F11" s="10">
        <v>18424</v>
      </c>
      <c r="G11" s="10">
        <v>14825</v>
      </c>
      <c r="H11" s="67"/>
    </row>
    <row r="12" spans="1:10" s="29" customFormat="1" ht="51" customHeight="1" x14ac:dyDescent="0.35">
      <c r="A12" s="17" t="s">
        <v>56</v>
      </c>
      <c r="B12" s="10">
        <v>11028.927839999977</v>
      </c>
      <c r="C12" s="10">
        <v>6787.1665100000018</v>
      </c>
      <c r="D12" s="10">
        <v>4241.7613300000003</v>
      </c>
      <c r="E12" s="10">
        <v>12670</v>
      </c>
      <c r="F12" s="10">
        <v>6817</v>
      </c>
      <c r="G12" s="10">
        <v>5854</v>
      </c>
      <c r="H12" s="67"/>
    </row>
    <row r="13" spans="1:10" s="29" customFormat="1" ht="29.25" customHeight="1" x14ac:dyDescent="0.35">
      <c r="A13" s="17" t="s">
        <v>57</v>
      </c>
      <c r="B13" s="10">
        <v>6045.0860599999924</v>
      </c>
      <c r="C13" s="10">
        <v>4394.4868799999995</v>
      </c>
      <c r="D13" s="10">
        <v>1650.5991799999997</v>
      </c>
      <c r="E13" s="10">
        <v>5787</v>
      </c>
      <c r="F13" s="10">
        <v>3691</v>
      </c>
      <c r="G13" s="10">
        <v>2096</v>
      </c>
      <c r="H13" s="67"/>
    </row>
    <row r="14" spans="1:10" s="29" customFormat="1" ht="29.25" customHeight="1" x14ac:dyDescent="0.35">
      <c r="A14" s="17" t="s">
        <v>58</v>
      </c>
      <c r="B14" s="10">
        <v>4731.1748999999973</v>
      </c>
      <c r="C14" s="10">
        <v>3038.1334300000008</v>
      </c>
      <c r="D14" s="10">
        <v>1693.0414699999999</v>
      </c>
      <c r="E14" s="10">
        <v>5146</v>
      </c>
      <c r="F14" s="10">
        <v>3120</v>
      </c>
      <c r="G14" s="10">
        <v>2026</v>
      </c>
      <c r="H14" s="67"/>
    </row>
    <row r="15" spans="1:10" s="29" customFormat="1" ht="29.25" customHeight="1" x14ac:dyDescent="0.35">
      <c r="A15" s="17" t="s">
        <v>59</v>
      </c>
      <c r="B15" s="10">
        <v>4604.9978499999979</v>
      </c>
      <c r="C15" s="10">
        <v>1762.21163</v>
      </c>
      <c r="D15" s="10">
        <v>2842.7862199999995</v>
      </c>
      <c r="E15" s="10">
        <v>4337</v>
      </c>
      <c r="F15" s="10">
        <v>1727</v>
      </c>
      <c r="G15" s="10">
        <v>2610</v>
      </c>
      <c r="H15" s="67"/>
    </row>
    <row r="16" spans="1:10" s="29" customFormat="1" ht="29.25" customHeight="1" x14ac:dyDescent="0.35">
      <c r="A16" s="17" t="s">
        <v>60</v>
      </c>
      <c r="B16" s="10">
        <v>1065.8294700000004</v>
      </c>
      <c r="C16" s="10">
        <v>602.56955000000005</v>
      </c>
      <c r="D16" s="10">
        <v>463.25991999999991</v>
      </c>
      <c r="E16" s="10">
        <v>999</v>
      </c>
      <c r="F16" s="10">
        <v>359</v>
      </c>
      <c r="G16" s="10">
        <v>639</v>
      </c>
      <c r="H16" s="67"/>
    </row>
    <row r="17" spans="1:8" s="29" customFormat="1" ht="51" customHeight="1" x14ac:dyDescent="0.35">
      <c r="A17" s="40" t="s">
        <v>61</v>
      </c>
      <c r="B17" s="10">
        <v>13212.549610000015</v>
      </c>
      <c r="C17" s="10">
        <v>8764.35556</v>
      </c>
      <c r="D17" s="10">
        <v>4448.1940500000001</v>
      </c>
      <c r="E17" s="10">
        <v>14554</v>
      </c>
      <c r="F17" s="10">
        <v>9787</v>
      </c>
      <c r="G17" s="10">
        <v>4767</v>
      </c>
      <c r="H17" s="67"/>
    </row>
    <row r="18" spans="1:8" s="29" customFormat="1" ht="29.25" customHeight="1" x14ac:dyDescent="0.35">
      <c r="A18" s="17" t="s">
        <v>62</v>
      </c>
      <c r="B18" s="10">
        <v>47731.844279999794</v>
      </c>
      <c r="C18" s="10">
        <v>29691.467429999957</v>
      </c>
      <c r="D18" s="10">
        <v>18040.376849999953</v>
      </c>
      <c r="E18" s="10">
        <v>46591</v>
      </c>
      <c r="F18" s="10">
        <v>28637</v>
      </c>
      <c r="G18" s="10">
        <v>17954</v>
      </c>
      <c r="H18" s="67"/>
    </row>
    <row r="19" spans="1:8" s="29" customFormat="1" ht="29.25" customHeight="1" x14ac:dyDescent="0.35">
      <c r="A19" s="17" t="s">
        <v>63</v>
      </c>
      <c r="B19" s="10">
        <v>15405.118730000022</v>
      </c>
      <c r="C19" s="10">
        <v>4358.0390399999997</v>
      </c>
      <c r="D19" s="10">
        <v>11047.079690000013</v>
      </c>
      <c r="E19" s="10">
        <v>14833</v>
      </c>
      <c r="F19" s="10">
        <v>4085</v>
      </c>
      <c r="G19" s="10">
        <v>10748</v>
      </c>
    </row>
    <row r="20" spans="1:8" s="29" customFormat="1" ht="27.65" customHeight="1" x14ac:dyDescent="0.35">
      <c r="A20" s="17" t="s">
        <v>64</v>
      </c>
      <c r="B20" s="10">
        <v>5436.7220100000068</v>
      </c>
      <c r="C20" s="10">
        <v>1739.4766700000007</v>
      </c>
      <c r="D20" s="10">
        <v>3697.2453400000031</v>
      </c>
      <c r="E20" s="10">
        <v>6310</v>
      </c>
      <c r="F20" s="10">
        <v>2034</v>
      </c>
      <c r="G20" s="10">
        <v>4276</v>
      </c>
    </row>
    <row r="21" spans="1:8" s="29" customFormat="1" ht="27" customHeight="1" x14ac:dyDescent="0.35">
      <c r="A21" s="17" t="s">
        <v>65</v>
      </c>
      <c r="B21" s="10">
        <v>4060.9608299999995</v>
      </c>
      <c r="C21" s="10">
        <v>2180.98657</v>
      </c>
      <c r="D21" s="10">
        <v>1879.9742600000004</v>
      </c>
      <c r="E21" s="10">
        <v>4183</v>
      </c>
      <c r="F21" s="10">
        <v>2328</v>
      </c>
      <c r="G21" s="10">
        <v>1855</v>
      </c>
    </row>
    <row r="22" spans="1:8" s="29" customFormat="1" ht="51" customHeight="1" x14ac:dyDescent="0.35">
      <c r="A22" s="40" t="s">
        <v>66</v>
      </c>
      <c r="B22" s="10">
        <v>8487.0892699999968</v>
      </c>
      <c r="C22" s="10">
        <v>1320.5291200000001</v>
      </c>
      <c r="D22" s="10">
        <v>7166.5601499999975</v>
      </c>
      <c r="E22" s="10">
        <v>10686</v>
      </c>
      <c r="F22" s="10">
        <v>1635</v>
      </c>
      <c r="G22" s="10">
        <v>9051</v>
      </c>
    </row>
    <row r="23" spans="1:8" s="29" customFormat="1" ht="26.5" customHeight="1" x14ac:dyDescent="0.35">
      <c r="A23" s="12"/>
      <c r="B23" s="13"/>
      <c r="C23" s="13"/>
      <c r="D23" s="13"/>
      <c r="E23" s="7"/>
      <c r="F23" s="13"/>
      <c r="G23" s="13"/>
    </row>
    <row r="24" spans="1:8" ht="26.5" customHeight="1" x14ac:dyDescent="0.55000000000000004">
      <c r="A24" s="3" t="s">
        <v>25</v>
      </c>
      <c r="B24" s="4"/>
      <c r="C24" s="4"/>
      <c r="D24" s="4"/>
      <c r="E24" s="7"/>
      <c r="F24" s="4"/>
      <c r="G24" s="4"/>
    </row>
    <row r="25" spans="1:8" s="29" customFormat="1" ht="51" customHeight="1" x14ac:dyDescent="0.35">
      <c r="A25" s="6" t="s">
        <v>49</v>
      </c>
      <c r="B25" s="16">
        <v>100</v>
      </c>
      <c r="C25" s="16">
        <v>100</v>
      </c>
      <c r="D25" s="16">
        <v>100</v>
      </c>
      <c r="E25" s="16">
        <v>100</v>
      </c>
      <c r="F25" s="16">
        <v>100</v>
      </c>
      <c r="G25" s="16">
        <v>100</v>
      </c>
    </row>
    <row r="26" spans="1:8" s="29" customFormat="1" ht="26.5" customHeight="1" x14ac:dyDescent="0.35">
      <c r="A26" s="17" t="s">
        <v>50</v>
      </c>
      <c r="B26" s="32">
        <f t="shared" ref="B26:D26" si="1">B6/B$5*100</f>
        <v>1.3211253638935541</v>
      </c>
      <c r="C26" s="32">
        <f t="shared" si="1"/>
        <v>1.7742544257277577</v>
      </c>
      <c r="D26" s="32">
        <f t="shared" si="1"/>
        <v>0.59644637576734505</v>
      </c>
      <c r="E26" s="32">
        <f>E6/E$5*100</f>
        <v>1.4064280400410583</v>
      </c>
      <c r="F26" s="32">
        <f t="shared" ref="F26:G26" si="2">F6/F$5*100</f>
        <v>2.1438369586517734</v>
      </c>
      <c r="G26" s="32">
        <f t="shared" si="2"/>
        <v>0.29714528281863528</v>
      </c>
    </row>
    <row r="27" spans="1:8" s="29" customFormat="1" ht="26.5" customHeight="1" x14ac:dyDescent="0.35">
      <c r="A27" s="17" t="s">
        <v>51</v>
      </c>
      <c r="B27" s="32">
        <f t="shared" ref="B27:D42" si="3">B7/B$5*100</f>
        <v>5.6313941621590224</v>
      </c>
      <c r="C27" s="32">
        <f t="shared" si="3"/>
        <v>7.1168609623226349</v>
      </c>
      <c r="D27" s="32">
        <f t="shared" si="3"/>
        <v>3.2557209416417177</v>
      </c>
      <c r="E27" s="32">
        <f t="shared" ref="E27:G27" si="4">E7/E$5*100</f>
        <v>3.7691518113587779</v>
      </c>
      <c r="F27" s="32">
        <f t="shared" si="4"/>
        <v>4.3864393494023126</v>
      </c>
      <c r="G27" s="32">
        <f t="shared" si="4"/>
        <v>2.8405674059924295</v>
      </c>
    </row>
    <row r="28" spans="1:8" s="29" customFormat="1" ht="26.5" customHeight="1" x14ac:dyDescent="0.35">
      <c r="A28" s="17" t="s">
        <v>52</v>
      </c>
      <c r="B28" s="32">
        <f t="shared" si="3"/>
        <v>4.3157236269412689</v>
      </c>
      <c r="C28" s="32">
        <f t="shared" si="3"/>
        <v>5.2484101316911262</v>
      </c>
      <c r="D28" s="32">
        <f t="shared" si="3"/>
        <v>2.8240993427579504</v>
      </c>
      <c r="E28" s="32">
        <f t="shared" ref="E28:G28" si="5">E8/E$5*100</f>
        <v>9.1137667033929439</v>
      </c>
      <c r="F28" s="32">
        <f t="shared" si="5"/>
        <v>13.103664511071919</v>
      </c>
      <c r="G28" s="32">
        <f t="shared" si="5"/>
        <v>3.1105922860141262</v>
      </c>
    </row>
    <row r="29" spans="1:8" s="29" customFormat="1" ht="51" customHeight="1" x14ac:dyDescent="0.35">
      <c r="A29" s="40" t="s">
        <v>53</v>
      </c>
      <c r="B29" s="32">
        <f t="shared" si="3"/>
        <v>1.4492150305152716</v>
      </c>
      <c r="C29" s="32">
        <f t="shared" si="3"/>
        <v>1.7221323928914765</v>
      </c>
      <c r="D29" s="32">
        <f t="shared" si="3"/>
        <v>1.0127445088314784</v>
      </c>
      <c r="E29" s="32">
        <f t="shared" ref="E29:G29" si="6">E9/E$5*100</f>
        <v>1.4502170617095611</v>
      </c>
      <c r="F29" s="32">
        <f t="shared" si="6"/>
        <v>1.8130511463844798</v>
      </c>
      <c r="G29" s="32">
        <f t="shared" si="6"/>
        <v>0.90440647588052869</v>
      </c>
    </row>
    <row r="30" spans="1:8" s="29" customFormat="1" ht="26.5" customHeight="1" x14ac:dyDescent="0.35">
      <c r="A30" s="17" t="s">
        <v>54</v>
      </c>
      <c r="B30" s="32">
        <f t="shared" si="3"/>
        <v>12.151146210322363</v>
      </c>
      <c r="C30" s="32">
        <f t="shared" si="3"/>
        <v>18.373982357392777</v>
      </c>
      <c r="D30" s="32">
        <f t="shared" si="3"/>
        <v>2.1991060915974567</v>
      </c>
      <c r="E30" s="32">
        <f t="shared" ref="E30:G30" si="7">E10/E$5*100</f>
        <v>9.2338333757098052</v>
      </c>
      <c r="F30" s="32">
        <f t="shared" si="7"/>
        <v>13.773858514599254</v>
      </c>
      <c r="G30" s="32">
        <f t="shared" si="7"/>
        <v>2.4042826653460208</v>
      </c>
    </row>
    <row r="31" spans="1:8" s="29" customFormat="1" ht="26.5" customHeight="1" x14ac:dyDescent="0.35">
      <c r="A31" s="17" t="s">
        <v>55</v>
      </c>
      <c r="B31" s="32">
        <f t="shared" si="3"/>
        <v>17.426771356067366</v>
      </c>
      <c r="C31" s="32">
        <f t="shared" si="3"/>
        <v>15.99604697014879</v>
      </c>
      <c r="D31" s="32">
        <f t="shared" si="3"/>
        <v>19.714896280295598</v>
      </c>
      <c r="E31" s="32">
        <f t="shared" ref="E31:G31" si="8">E11/E$5*100</f>
        <v>15.655281521032856</v>
      </c>
      <c r="F31" s="32">
        <f t="shared" si="8"/>
        <v>14.441700960219478</v>
      </c>
      <c r="G31" s="32">
        <f t="shared" si="8"/>
        <v>17.48086832454868</v>
      </c>
    </row>
    <row r="32" spans="1:8" s="29" customFormat="1" ht="51" customHeight="1" x14ac:dyDescent="0.35">
      <c r="A32" s="17" t="s">
        <v>56</v>
      </c>
      <c r="B32" s="32">
        <f t="shared" si="3"/>
        <v>5.2246824155896467</v>
      </c>
      <c r="C32" s="32">
        <f t="shared" si="3"/>
        <v>5.2256937505516774</v>
      </c>
      <c r="D32" s="32">
        <f t="shared" si="3"/>
        <v>5.2230650106190435</v>
      </c>
      <c r="E32" s="32">
        <f t="shared" ref="E32:G32" si="9">E12/E$5*100</f>
        <v>5.9656656402143309</v>
      </c>
      <c r="F32" s="32">
        <f t="shared" si="9"/>
        <v>5.3435234175974911</v>
      </c>
      <c r="G32" s="32">
        <f t="shared" si="9"/>
        <v>6.9027320857948045</v>
      </c>
    </row>
    <row r="33" spans="1:7" s="29" customFormat="1" ht="26.5" customHeight="1" x14ac:dyDescent="0.35">
      <c r="A33" s="17" t="s">
        <v>57</v>
      </c>
      <c r="B33" s="32">
        <f t="shared" si="3"/>
        <v>2.86371035304626</v>
      </c>
      <c r="C33" s="32">
        <f t="shared" si="3"/>
        <v>3.3834800710815816</v>
      </c>
      <c r="D33" s="32">
        <f t="shared" si="3"/>
        <v>2.0324544812648577</v>
      </c>
      <c r="E33" s="32">
        <f t="shared" ref="E33:G33" si="10">E13/E$5*100</f>
        <v>2.7248071870497501</v>
      </c>
      <c r="F33" s="32">
        <f t="shared" si="10"/>
        <v>2.8932000783852634</v>
      </c>
      <c r="G33" s="32">
        <f t="shared" si="10"/>
        <v>2.4714940983645217</v>
      </c>
    </row>
    <row r="34" spans="1:7" s="29" customFormat="1" ht="26.5" customHeight="1" x14ac:dyDescent="0.35">
      <c r="A34" s="17" t="s">
        <v>58</v>
      </c>
      <c r="B34" s="32">
        <f t="shared" si="3"/>
        <v>2.2412773629235336</v>
      </c>
      <c r="C34" s="32">
        <f t="shared" si="3"/>
        <v>2.3391727394784558</v>
      </c>
      <c r="D34" s="32">
        <f t="shared" si="3"/>
        <v>2.0847155168638474</v>
      </c>
      <c r="E34" s="32">
        <f t="shared" ref="E34:G34" si="11">E14/E$5*100</f>
        <v>2.4229925323238319</v>
      </c>
      <c r="F34" s="32">
        <f t="shared" si="11"/>
        <v>2.4456202233980013</v>
      </c>
      <c r="G34" s="32">
        <f t="shared" si="11"/>
        <v>2.3889537420260121</v>
      </c>
    </row>
    <row r="35" spans="1:7" s="29" customFormat="1" ht="26.5" customHeight="1" x14ac:dyDescent="0.35">
      <c r="A35" s="17" t="s">
        <v>59</v>
      </c>
      <c r="B35" s="32">
        <f t="shared" si="3"/>
        <v>2.181504099017042</v>
      </c>
      <c r="C35" s="32">
        <f t="shared" si="3"/>
        <v>1.3567927482657978</v>
      </c>
      <c r="D35" s="32">
        <f t="shared" si="3"/>
        <v>3.5004461786519157</v>
      </c>
      <c r="E35" s="32">
        <f t="shared" ref="E35:G35" si="12">E15/E$5*100</f>
        <v>2.0420751287773915</v>
      </c>
      <c r="F35" s="32">
        <f t="shared" si="12"/>
        <v>1.35371350186165</v>
      </c>
      <c r="G35" s="32">
        <f t="shared" si="12"/>
        <v>3.0775761434787223</v>
      </c>
    </row>
    <row r="36" spans="1:7" s="29" customFormat="1" ht="26.5" customHeight="1" x14ac:dyDescent="0.35">
      <c r="A36" s="17" t="s">
        <v>60</v>
      </c>
      <c r="B36" s="32">
        <f t="shared" si="3"/>
        <v>0.50491041112172574</v>
      </c>
      <c r="C36" s="32">
        <f t="shared" si="3"/>
        <v>0.46394086944357815</v>
      </c>
      <c r="D36" s="32">
        <f t="shared" si="3"/>
        <v>0.57043206600550933</v>
      </c>
      <c r="E36" s="32">
        <f t="shared" ref="E36:G36" si="13">E16/E$5*100</f>
        <v>0.47037884566488686</v>
      </c>
      <c r="F36" s="32">
        <f t="shared" si="13"/>
        <v>0.28140309621791104</v>
      </c>
      <c r="G36" s="32">
        <f t="shared" si="13"/>
        <v>0.75347553857582517</v>
      </c>
    </row>
    <row r="37" spans="1:7" s="29" customFormat="1" ht="51" customHeight="1" x14ac:dyDescent="0.35">
      <c r="A37" s="40" t="s">
        <v>61</v>
      </c>
      <c r="B37" s="32">
        <f t="shared" si="3"/>
        <v>6.2591193463165382</v>
      </c>
      <c r="C37" s="32">
        <f t="shared" si="3"/>
        <v>6.7480056677591129</v>
      </c>
      <c r="D37" s="32">
        <f t="shared" si="3"/>
        <v>5.4772545873057918</v>
      </c>
      <c r="E37" s="32">
        <f t="shared" ref="E37:G37" si="14">E17/E$5*100</f>
        <v>6.8527464662730369</v>
      </c>
      <c r="F37" s="32">
        <f t="shared" si="14"/>
        <v>7.6715657456398203</v>
      </c>
      <c r="G37" s="32">
        <f t="shared" si="14"/>
        <v>5.6209982666525171</v>
      </c>
    </row>
    <row r="38" spans="1:7" s="29" customFormat="1" ht="26.5" customHeight="1" x14ac:dyDescent="0.35">
      <c r="A38" s="17" t="s">
        <v>62</v>
      </c>
      <c r="B38" s="32">
        <f t="shared" si="3"/>
        <v>22.611783401910326</v>
      </c>
      <c r="C38" s="32">
        <f t="shared" si="3"/>
        <v>22.860573048422147</v>
      </c>
      <c r="D38" s="32">
        <f t="shared" si="3"/>
        <v>22.213899786675775</v>
      </c>
      <c r="E38" s="32">
        <f t="shared" ref="E38:G38" si="15">E18/E$5*100</f>
        <v>21.937358156529271</v>
      </c>
      <c r="F38" s="32">
        <f t="shared" si="15"/>
        <v>22.447187928669411</v>
      </c>
      <c r="G38" s="32">
        <f t="shared" si="15"/>
        <v>21.170422252880069</v>
      </c>
    </row>
    <row r="39" spans="1:7" s="29" customFormat="1" ht="26.5" customHeight="1" x14ac:dyDescent="0.35">
      <c r="A39" s="17" t="s">
        <v>63</v>
      </c>
      <c r="B39" s="32">
        <f t="shared" si="3"/>
        <v>7.2977948633220908</v>
      </c>
      <c r="C39" s="32">
        <f t="shared" si="3"/>
        <v>3.3554175136905879</v>
      </c>
      <c r="D39" s="32">
        <f t="shared" si="3"/>
        <v>13.602749167020988</v>
      </c>
      <c r="E39" s="32">
        <f t="shared" ref="E39:G39" si="16">E19/E$5*100</f>
        <v>6.9841135312785445</v>
      </c>
      <c r="F39" s="32">
        <f t="shared" si="16"/>
        <v>3.202038016852832</v>
      </c>
      <c r="G39" s="32">
        <f t="shared" si="16"/>
        <v>12.673482141804332</v>
      </c>
    </row>
    <row r="40" spans="1:7" s="29" customFormat="1" ht="26.5" customHeight="1" x14ac:dyDescent="0.35">
      <c r="A40" s="17" t="s">
        <v>64</v>
      </c>
      <c r="B40" s="32">
        <f t="shared" si="3"/>
        <v>2.5755128962831528</v>
      </c>
      <c r="C40" s="32">
        <f t="shared" si="3"/>
        <v>1.3392882508859274</v>
      </c>
      <c r="D40" s="32">
        <f t="shared" si="3"/>
        <v>4.5525788154206044</v>
      </c>
      <c r="E40" s="32">
        <f t="shared" ref="E40:G40" si="17">E20/E$5*100</f>
        <v>2.9710615777231593</v>
      </c>
      <c r="F40" s="32">
        <f t="shared" si="17"/>
        <v>1.5943562610229278</v>
      </c>
      <c r="G40" s="32">
        <f t="shared" si="17"/>
        <v>5.042036624335255</v>
      </c>
    </row>
    <row r="41" spans="1:7" s="29" customFormat="1" ht="26.5" customHeight="1" x14ac:dyDescent="0.35">
      <c r="A41" s="17" t="s">
        <v>65</v>
      </c>
      <c r="B41" s="32">
        <f t="shared" si="3"/>
        <v>1.9237799853897113</v>
      </c>
      <c r="C41" s="32">
        <f t="shared" si="3"/>
        <v>1.6792232623280869</v>
      </c>
      <c r="D41" s="32">
        <f t="shared" si="3"/>
        <v>2.3148939825594645</v>
      </c>
      <c r="E41" s="32">
        <f t="shared" ref="E41:G41" si="18">E21/E$5*100</f>
        <v>1.9695642756919138</v>
      </c>
      <c r="F41" s="32">
        <f t="shared" si="18"/>
        <v>1.824808935920047</v>
      </c>
      <c r="G41" s="32">
        <f t="shared" si="18"/>
        <v>2.1873194429705096</v>
      </c>
    </row>
    <row r="42" spans="1:7" s="29" customFormat="1" ht="51" customHeight="1" thickBot="1" x14ac:dyDescent="0.4">
      <c r="A42" s="40" t="s">
        <v>66</v>
      </c>
      <c r="B42" s="32">
        <f t="shared" si="3"/>
        <v>4.020549115181141</v>
      </c>
      <c r="C42" s="32">
        <f t="shared" si="3"/>
        <v>1.016724837918483</v>
      </c>
      <c r="D42" s="32">
        <f t="shared" si="3"/>
        <v>8.8244968667206347</v>
      </c>
      <c r="E42" s="32">
        <f t="shared" ref="E42:G42" si="19">E22/E$5*100</f>
        <v>5.0314998446196002</v>
      </c>
      <c r="F42" s="32">
        <f t="shared" si="19"/>
        <v>1.2815990593768372</v>
      </c>
      <c r="G42" s="32">
        <f t="shared" si="19"/>
        <v>10.672468074569316</v>
      </c>
    </row>
    <row r="43" spans="1:7" ht="23.25" hidden="1" customHeight="1" thickBot="1" x14ac:dyDescent="0.6">
      <c r="A43" s="34"/>
      <c r="B43" s="35"/>
      <c r="C43" s="36"/>
      <c r="D43" s="35"/>
      <c r="E43" s="35"/>
      <c r="F43" s="36"/>
      <c r="G43" s="35"/>
    </row>
    <row r="44" spans="1:7" ht="23.25" hidden="1" customHeight="1" thickBot="1" x14ac:dyDescent="0.6">
      <c r="A44" s="37" t="s">
        <v>44</v>
      </c>
      <c r="B44" s="35"/>
      <c r="C44" s="36"/>
      <c r="D44" s="35"/>
      <c r="E44" s="35"/>
      <c r="F44" s="36"/>
      <c r="G44" s="35"/>
    </row>
    <row r="45" spans="1:7" ht="23.25" hidden="1" customHeight="1" thickBot="1" x14ac:dyDescent="0.6">
      <c r="A45" s="38" t="s">
        <v>45</v>
      </c>
      <c r="B45" s="35">
        <v>249822</v>
      </c>
      <c r="C45" s="39" t="e">
        <f>B45/#REF!*100</f>
        <v>#REF!</v>
      </c>
      <c r="D45" s="35">
        <v>309749</v>
      </c>
      <c r="E45" s="35"/>
      <c r="F45" s="39"/>
      <c r="G45" s="35"/>
    </row>
    <row r="46" spans="1:7" ht="23.25" hidden="1" customHeight="1" thickBot="1" x14ac:dyDescent="0.6">
      <c r="A46" s="38" t="s">
        <v>46</v>
      </c>
      <c r="B46" s="35">
        <v>31291</v>
      </c>
      <c r="C46" s="39" t="e">
        <f>B46/#REF!*100</f>
        <v>#REF!</v>
      </c>
      <c r="D46" s="35">
        <v>34259</v>
      </c>
      <c r="E46" s="35"/>
      <c r="F46" s="39"/>
      <c r="G46" s="35"/>
    </row>
    <row r="47" spans="1:7" ht="23.25" hidden="1" customHeight="1" thickBot="1" x14ac:dyDescent="0.6">
      <c r="A47" s="38" t="s">
        <v>47</v>
      </c>
      <c r="B47" s="35">
        <v>28480</v>
      </c>
      <c r="C47" s="39" t="e">
        <f>B47/#REF!*100</f>
        <v>#REF!</v>
      </c>
      <c r="D47" s="35">
        <v>30871</v>
      </c>
      <c r="E47" s="35"/>
      <c r="F47" s="39"/>
      <c r="G47" s="35"/>
    </row>
    <row r="48" spans="1:7" ht="23.25" hidden="1" customHeight="1" thickBot="1" x14ac:dyDescent="0.6">
      <c r="A48" s="38" t="s">
        <v>48</v>
      </c>
      <c r="B48" s="35">
        <v>23251</v>
      </c>
      <c r="C48" s="39" t="e">
        <f>B48/#REF!*100</f>
        <v>#REF!</v>
      </c>
      <c r="D48" s="35">
        <v>18493</v>
      </c>
      <c r="E48" s="35"/>
      <c r="F48" s="39"/>
      <c r="G48" s="35"/>
    </row>
    <row r="49" spans="1:7" ht="2.15" customHeight="1" thickBot="1" x14ac:dyDescent="0.6">
      <c r="A49" s="21"/>
      <c r="B49" s="22"/>
      <c r="C49" s="22"/>
      <c r="D49" s="22"/>
      <c r="E49" s="22"/>
      <c r="F49" s="22"/>
      <c r="G49" s="22"/>
    </row>
    <row r="50" spans="1:7" ht="59.15" customHeight="1" thickTop="1" x14ac:dyDescent="0.55000000000000004">
      <c r="A50" s="84" t="s">
        <v>95</v>
      </c>
      <c r="B50" s="85"/>
      <c r="C50" s="85"/>
      <c r="D50" s="85"/>
      <c r="E50" s="85"/>
      <c r="F50" s="24"/>
      <c r="G50" s="24"/>
    </row>
    <row r="51" spans="1:7" ht="69" customHeight="1" x14ac:dyDescent="0.55000000000000004">
      <c r="A51" s="98" t="s">
        <v>96</v>
      </c>
      <c r="B51" s="98"/>
      <c r="C51" s="98"/>
      <c r="D51" s="98"/>
      <c r="E51" s="98"/>
      <c r="F51" s="24"/>
      <c r="G51" s="24"/>
    </row>
    <row r="52" spans="1:7" x14ac:dyDescent="0.55000000000000004">
      <c r="A52" s="24"/>
      <c r="B52" s="24"/>
      <c r="C52" s="24"/>
      <c r="D52" s="24"/>
      <c r="E52" s="24"/>
      <c r="F52" s="24"/>
      <c r="G52" s="24"/>
    </row>
    <row r="53" spans="1:7" x14ac:dyDescent="0.55000000000000004">
      <c r="A53" s="24"/>
      <c r="B53" s="24"/>
      <c r="C53" s="24"/>
      <c r="D53" s="24"/>
      <c r="E53" s="24"/>
      <c r="F53" s="24"/>
      <c r="G53" s="24"/>
    </row>
    <row r="57" spans="1:7" s="26" customFormat="1" ht="25.5" x14ac:dyDescent="0.5">
      <c r="A57" s="25" t="s">
        <v>29</v>
      </c>
    </row>
  </sheetData>
  <mergeCells count="4">
    <mergeCell ref="A51:E51"/>
    <mergeCell ref="A2:A3"/>
    <mergeCell ref="B2:D2"/>
    <mergeCell ref="E2:G2"/>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AD49"/>
  </sheetPr>
  <dimension ref="A1:P43"/>
  <sheetViews>
    <sheetView zoomScale="42" zoomScaleNormal="55" zoomScaleSheetLayoutView="70" zoomScalePageLayoutView="50" workbookViewId="0"/>
  </sheetViews>
  <sheetFormatPr defaultColWidth="8.81640625" defaultRowHeight="26" x14ac:dyDescent="0.55000000000000004"/>
  <cols>
    <col min="1" max="1" width="85.7265625" style="25" customWidth="1"/>
    <col min="2" max="7" width="19.81640625" style="26" customWidth="1"/>
    <col min="8" max="16384" width="8.81640625" style="23"/>
  </cols>
  <sheetData>
    <row r="1" spans="1:7" ht="36.65" customHeight="1" thickBot="1" x14ac:dyDescent="0.6">
      <c r="A1" s="71" t="s">
        <v>99</v>
      </c>
      <c r="B1" s="75"/>
      <c r="C1" s="75"/>
      <c r="D1" s="75"/>
      <c r="E1" s="75"/>
      <c r="F1" s="75"/>
      <c r="G1" s="75"/>
    </row>
    <row r="2" spans="1:7" ht="37.4" customHeight="1" thickTop="1" thickBot="1" x14ac:dyDescent="0.6">
      <c r="A2" s="99" t="s">
        <v>0</v>
      </c>
      <c r="B2" s="101">
        <v>2020</v>
      </c>
      <c r="C2" s="102"/>
      <c r="D2" s="102"/>
      <c r="E2" s="101">
        <v>2021</v>
      </c>
      <c r="F2" s="102"/>
      <c r="G2" s="102"/>
    </row>
    <row r="3" spans="1:7" ht="37.4" customHeight="1" thickTop="1" thickBot="1" x14ac:dyDescent="0.6">
      <c r="A3" s="100"/>
      <c r="B3" s="2" t="s">
        <v>1</v>
      </c>
      <c r="C3" s="2" t="s">
        <v>2</v>
      </c>
      <c r="D3" s="2" t="s">
        <v>3</v>
      </c>
      <c r="E3" s="2" t="s">
        <v>1</v>
      </c>
      <c r="F3" s="2" t="s">
        <v>2</v>
      </c>
      <c r="G3" s="2" t="s">
        <v>3</v>
      </c>
    </row>
    <row r="4" spans="1:7" ht="27" customHeight="1" thickTop="1" x14ac:dyDescent="0.55000000000000004">
      <c r="A4" s="3" t="s">
        <v>4</v>
      </c>
      <c r="B4" s="4"/>
      <c r="C4" s="5"/>
      <c r="D4" s="4"/>
      <c r="E4" s="4"/>
      <c r="F4" s="5"/>
      <c r="G4" s="4"/>
    </row>
    <row r="5" spans="1:7" ht="27" customHeight="1" x14ac:dyDescent="0.55000000000000004">
      <c r="A5" s="6" t="s">
        <v>67</v>
      </c>
      <c r="B5" s="4">
        <f>SUM(B6:B14)</f>
        <v>211092.78923999963</v>
      </c>
      <c r="C5" s="4">
        <f t="shared" ref="C5:D5" si="0">SUM(C6:C14)</f>
        <v>129880.67869999987</v>
      </c>
      <c r="D5" s="4">
        <f t="shared" si="0"/>
        <v>81212.110539999936</v>
      </c>
      <c r="E5" s="4">
        <v>212382</v>
      </c>
      <c r="F5" s="4">
        <v>127575</v>
      </c>
      <c r="G5" s="4">
        <v>84807</v>
      </c>
    </row>
    <row r="6" spans="1:7" s="29" customFormat="1" ht="27" customHeight="1" x14ac:dyDescent="0.35">
      <c r="A6" s="17" t="s">
        <v>68</v>
      </c>
      <c r="B6" s="41">
        <v>13800.532439999981</v>
      </c>
      <c r="C6" s="41">
        <v>8730.1821699999909</v>
      </c>
      <c r="D6" s="41">
        <v>5070.3502699999981</v>
      </c>
      <c r="E6" s="41">
        <v>13537</v>
      </c>
      <c r="F6" s="41">
        <v>7770</v>
      </c>
      <c r="G6" s="41">
        <v>5767</v>
      </c>
    </row>
    <row r="7" spans="1:7" s="29" customFormat="1" ht="27" customHeight="1" x14ac:dyDescent="0.35">
      <c r="A7" s="17" t="s">
        <v>69</v>
      </c>
      <c r="B7" s="41">
        <v>33150.97965999991</v>
      </c>
      <c r="C7" s="41">
        <v>13331.676929999991</v>
      </c>
      <c r="D7" s="41">
        <v>19819.302729999999</v>
      </c>
      <c r="E7" s="41">
        <v>31804</v>
      </c>
      <c r="F7" s="41">
        <v>12814</v>
      </c>
      <c r="G7" s="41">
        <v>18990</v>
      </c>
    </row>
    <row r="8" spans="1:7" s="29" customFormat="1" ht="27" customHeight="1" x14ac:dyDescent="0.35">
      <c r="A8" s="17" t="s">
        <v>70</v>
      </c>
      <c r="B8" s="41">
        <v>25087.134449999947</v>
      </c>
      <c r="C8" s="41">
        <v>17062.12675999997</v>
      </c>
      <c r="D8" s="41">
        <v>8025.0076899999995</v>
      </c>
      <c r="E8" s="41">
        <v>25801</v>
      </c>
      <c r="F8" s="41">
        <v>17419</v>
      </c>
      <c r="G8" s="41">
        <v>8383</v>
      </c>
    </row>
    <row r="9" spans="1:7" s="42" customFormat="1" ht="27" customHeight="1" x14ac:dyDescent="0.35">
      <c r="A9" s="17" t="s">
        <v>71</v>
      </c>
      <c r="B9" s="41">
        <v>22124.409969999953</v>
      </c>
      <c r="C9" s="41">
        <v>7041.8013099999916</v>
      </c>
      <c r="D9" s="41">
        <v>15082.608659999985</v>
      </c>
      <c r="E9" s="41">
        <v>22931</v>
      </c>
      <c r="F9" s="41">
        <v>7524</v>
      </c>
      <c r="G9" s="41">
        <v>15406</v>
      </c>
    </row>
    <row r="10" spans="1:7" s="42" customFormat="1" ht="27" customHeight="1" x14ac:dyDescent="0.35">
      <c r="A10" s="17" t="s">
        <v>72</v>
      </c>
      <c r="B10" s="41">
        <v>48645.099499999866</v>
      </c>
      <c r="C10" s="41">
        <v>30595.343979999961</v>
      </c>
      <c r="D10" s="41">
        <v>18049.75551999997</v>
      </c>
      <c r="E10" s="41">
        <v>46232</v>
      </c>
      <c r="F10" s="41">
        <v>27822</v>
      </c>
      <c r="G10" s="41">
        <v>18409</v>
      </c>
    </row>
    <row r="11" spans="1:7" s="42" customFormat="1" ht="50.5" customHeight="1" x14ac:dyDescent="0.35">
      <c r="A11" s="17" t="s">
        <v>73</v>
      </c>
      <c r="B11" s="41">
        <v>2708.5697399999985</v>
      </c>
      <c r="C11" s="41">
        <v>2075.3304700000003</v>
      </c>
      <c r="D11" s="41">
        <v>633.23926999999981</v>
      </c>
      <c r="E11" s="41">
        <v>2008</v>
      </c>
      <c r="F11" s="41">
        <v>1667</v>
      </c>
      <c r="G11" s="41">
        <v>341</v>
      </c>
    </row>
    <row r="12" spans="1:7" s="42" customFormat="1" ht="27" customHeight="1" x14ac:dyDescent="0.35">
      <c r="A12" s="17" t="s">
        <v>74</v>
      </c>
      <c r="B12" s="41">
        <v>21168.474229999967</v>
      </c>
      <c r="C12" s="41">
        <v>18750.46169999996</v>
      </c>
      <c r="D12" s="41">
        <v>2418.0125299999986</v>
      </c>
      <c r="E12" s="41">
        <v>18798</v>
      </c>
      <c r="F12" s="41">
        <v>16308</v>
      </c>
      <c r="G12" s="41">
        <v>2490</v>
      </c>
    </row>
    <row r="13" spans="1:7" s="42" customFormat="1" ht="50.5" customHeight="1" x14ac:dyDescent="0.35">
      <c r="A13" s="17" t="s">
        <v>75</v>
      </c>
      <c r="B13" s="41">
        <v>7786.9022099999966</v>
      </c>
      <c r="C13" s="41">
        <v>7407.9935299999988</v>
      </c>
      <c r="D13" s="41">
        <v>378.90868</v>
      </c>
      <c r="E13" s="41">
        <v>15856</v>
      </c>
      <c r="F13" s="41">
        <v>15199</v>
      </c>
      <c r="G13" s="41">
        <v>658</v>
      </c>
    </row>
    <row r="14" spans="1:7" s="42" customFormat="1" ht="27" customHeight="1" x14ac:dyDescent="0.35">
      <c r="A14" s="17" t="s">
        <v>76</v>
      </c>
      <c r="B14" s="41">
        <v>36620.687040000019</v>
      </c>
      <c r="C14" s="41">
        <v>24885.761850000021</v>
      </c>
      <c r="D14" s="41">
        <v>11734.925189999994</v>
      </c>
      <c r="E14" s="41">
        <v>35415</v>
      </c>
      <c r="F14" s="41">
        <v>21052</v>
      </c>
      <c r="G14" s="41">
        <v>14363</v>
      </c>
    </row>
    <row r="15" spans="1:7" s="42" customFormat="1" ht="27" customHeight="1" x14ac:dyDescent="0.35">
      <c r="A15" s="17"/>
      <c r="B15" s="41"/>
      <c r="C15" s="41"/>
      <c r="D15" s="41"/>
      <c r="E15" s="4"/>
      <c r="F15" s="41"/>
      <c r="G15" s="41"/>
    </row>
    <row r="16" spans="1:7" s="29" customFormat="1" ht="27" customHeight="1" x14ac:dyDescent="0.35">
      <c r="A16" s="3" t="s">
        <v>25</v>
      </c>
      <c r="B16" s="4"/>
      <c r="C16" s="4"/>
      <c r="D16" s="4"/>
      <c r="E16" s="4"/>
      <c r="F16" s="4"/>
      <c r="G16" s="4"/>
    </row>
    <row r="17" spans="1:7" s="29" customFormat="1" ht="27" customHeight="1" x14ac:dyDescent="0.35">
      <c r="A17" s="6" t="s">
        <v>67</v>
      </c>
      <c r="B17" s="5">
        <v>100</v>
      </c>
      <c r="C17" s="5">
        <v>100</v>
      </c>
      <c r="D17" s="5">
        <v>100</v>
      </c>
      <c r="E17" s="5">
        <v>100</v>
      </c>
      <c r="F17" s="5">
        <v>100</v>
      </c>
      <c r="G17" s="5">
        <v>100</v>
      </c>
    </row>
    <row r="18" spans="1:7" s="29" customFormat="1" ht="27" customHeight="1" x14ac:dyDescent="0.35">
      <c r="A18" s="17" t="s">
        <v>68</v>
      </c>
      <c r="B18" s="43">
        <f>B6/$B$5*100</f>
        <v>6.5376617030293804</v>
      </c>
      <c r="C18" s="43">
        <f>C6/$C$5*100</f>
        <v>6.7216942946264417</v>
      </c>
      <c r="D18" s="43">
        <f>D6/$D$5*100</f>
        <v>6.2433425708135797</v>
      </c>
      <c r="E18" s="43">
        <f>E6/$E$5*100</f>
        <v>6.3738923260916653</v>
      </c>
      <c r="F18" s="43">
        <f>F6/$F$5*100</f>
        <v>6.090534979423869</v>
      </c>
      <c r="G18" s="43">
        <f>G6/$G$5*100</f>
        <v>6.8001462143455136</v>
      </c>
    </row>
    <row r="19" spans="1:7" s="29" customFormat="1" ht="27" customHeight="1" x14ac:dyDescent="0.35">
      <c r="A19" s="17" t="s">
        <v>69</v>
      </c>
      <c r="B19" s="43">
        <f t="shared" ref="B19:B26" si="1">B7/$B$5*100</f>
        <v>15.704458583997043</v>
      </c>
      <c r="C19" s="43">
        <f t="shared" ref="C19:C26" si="2">C7/$C$5*100</f>
        <v>10.264557487256189</v>
      </c>
      <c r="D19" s="43">
        <f>D7/$D$5*100</f>
        <v>24.404368508854681</v>
      </c>
      <c r="E19" s="43">
        <f>E7/$E$5*100</f>
        <v>14.9749037112373</v>
      </c>
      <c r="F19" s="43">
        <f>F7/$F$5*100</f>
        <v>10.044287673917303</v>
      </c>
      <c r="G19" s="43">
        <f>G7/$G$5*100</f>
        <v>22.392019526690014</v>
      </c>
    </row>
    <row r="20" spans="1:7" s="29" customFormat="1" ht="27" customHeight="1" x14ac:dyDescent="0.35">
      <c r="A20" s="17" t="s">
        <v>70</v>
      </c>
      <c r="B20" s="43">
        <f t="shared" si="1"/>
        <v>11.884410898317045</v>
      </c>
      <c r="C20" s="43">
        <f t="shared" si="2"/>
        <v>13.136770558006013</v>
      </c>
      <c r="D20" s="43">
        <f>D8/$D$5*100</f>
        <v>9.8815406183138048</v>
      </c>
      <c r="E20" s="43">
        <f t="shared" ref="E20:E25" si="3">E8/$E$5*100</f>
        <v>12.148392989989736</v>
      </c>
      <c r="F20" s="43">
        <f>F8/$F$5*100</f>
        <v>13.65392906133647</v>
      </c>
      <c r="G20" s="43">
        <f t="shared" ref="G20:G26" si="4">G8/$G$5*100</f>
        <v>9.884797245510395</v>
      </c>
    </row>
    <row r="21" spans="1:7" s="29" customFormat="1" ht="27" customHeight="1" x14ac:dyDescent="0.35">
      <c r="A21" s="17" t="s">
        <v>71</v>
      </c>
      <c r="B21" s="43">
        <f t="shared" si="1"/>
        <v>10.480893283780455</v>
      </c>
      <c r="C21" s="43">
        <f>C9/$C$5*100</f>
        <v>5.4217466219631003</v>
      </c>
      <c r="D21" s="43">
        <f t="shared" ref="D21:D26" si="5">D9/$D$5*100</f>
        <v>18.571871312925982</v>
      </c>
      <c r="E21" s="43">
        <f t="shared" si="3"/>
        <v>10.797054364305826</v>
      </c>
      <c r="F21" s="43">
        <f t="shared" ref="F21:F26" si="6">F9/$F$5*100</f>
        <v>5.897707231040564</v>
      </c>
      <c r="G21" s="43">
        <f t="shared" si="4"/>
        <v>18.165953282158313</v>
      </c>
    </row>
    <row r="22" spans="1:7" s="29" customFormat="1" ht="27" customHeight="1" x14ac:dyDescent="0.35">
      <c r="A22" s="17" t="s">
        <v>72</v>
      </c>
      <c r="B22" s="43">
        <f t="shared" si="1"/>
        <v>23.044415527000002</v>
      </c>
      <c r="C22" s="43">
        <f t="shared" si="2"/>
        <v>23.556501464447607</v>
      </c>
      <c r="D22" s="43">
        <f t="shared" si="5"/>
        <v>22.225448150506818</v>
      </c>
      <c r="E22" s="43">
        <f t="shared" si="3"/>
        <v>21.768323115894944</v>
      </c>
      <c r="F22" s="43">
        <f t="shared" si="6"/>
        <v>21.808348030570251</v>
      </c>
      <c r="G22" s="43">
        <f t="shared" si="4"/>
        <v>21.706934569080381</v>
      </c>
    </row>
    <row r="23" spans="1:7" s="29" customFormat="1" ht="50.5" customHeight="1" x14ac:dyDescent="0.35">
      <c r="A23" s="17" t="s">
        <v>73</v>
      </c>
      <c r="B23" s="43">
        <f t="shared" si="1"/>
        <v>1.2831180779560025</v>
      </c>
      <c r="C23" s="43">
        <f>C11/$C$5*100</f>
        <v>1.5978746729477955</v>
      </c>
      <c r="D23" s="43">
        <f t="shared" si="5"/>
        <v>0.77973502448025445</v>
      </c>
      <c r="E23" s="43">
        <f t="shared" si="3"/>
        <v>0.94546618828337625</v>
      </c>
      <c r="F23" s="43">
        <f t="shared" si="6"/>
        <v>1.3066823437193806</v>
      </c>
      <c r="G23" s="43">
        <f t="shared" si="4"/>
        <v>0.40208945016331199</v>
      </c>
    </row>
    <row r="24" spans="1:7" s="29" customFormat="1" ht="27" customHeight="1" x14ac:dyDescent="0.35">
      <c r="A24" s="17" t="s">
        <v>74</v>
      </c>
      <c r="B24" s="43">
        <f t="shared" si="1"/>
        <v>10.028042315520642</v>
      </c>
      <c r="C24" s="43">
        <f t="shared" si="2"/>
        <v>14.436682875141132</v>
      </c>
      <c r="D24" s="43">
        <f t="shared" si="5"/>
        <v>2.9774038796948137</v>
      </c>
      <c r="E24" s="43">
        <f t="shared" si="3"/>
        <v>8.8510325733819251</v>
      </c>
      <c r="F24" s="43">
        <f t="shared" si="6"/>
        <v>12.783068783068781</v>
      </c>
      <c r="G24" s="43">
        <f t="shared" si="4"/>
        <v>2.9360783897555627</v>
      </c>
    </row>
    <row r="25" spans="1:7" s="29" customFormat="1" ht="50.5" customHeight="1" x14ac:dyDescent="0.35">
      <c r="A25" s="17" t="s">
        <v>75</v>
      </c>
      <c r="B25" s="43">
        <f t="shared" si="1"/>
        <v>3.6888527732450225</v>
      </c>
      <c r="C25" s="43">
        <f t="shared" si="2"/>
        <v>5.7036917300925731</v>
      </c>
      <c r="D25" s="43">
        <f t="shared" si="5"/>
        <v>0.46656671952069712</v>
      </c>
      <c r="E25" s="43">
        <f t="shared" si="3"/>
        <v>7.4657927696320776</v>
      </c>
      <c r="F25" s="43">
        <f t="shared" si="6"/>
        <v>11.913776210072506</v>
      </c>
      <c r="G25" s="43">
        <f t="shared" si="4"/>
        <v>0.77587934958199212</v>
      </c>
    </row>
    <row r="26" spans="1:7" s="29" customFormat="1" ht="27" customHeight="1" x14ac:dyDescent="0.35">
      <c r="A26" s="17" t="s">
        <v>76</v>
      </c>
      <c r="B26" s="43">
        <f t="shared" si="1"/>
        <v>17.34814683715441</v>
      </c>
      <c r="C26" s="43">
        <f t="shared" si="2"/>
        <v>19.160480295519157</v>
      </c>
      <c r="D26" s="43">
        <f t="shared" si="5"/>
        <v>14.44972321488938</v>
      </c>
      <c r="E26" s="43">
        <f>E14/$E$5*100</f>
        <v>16.675141961183151</v>
      </c>
      <c r="F26" s="43">
        <f t="shared" si="6"/>
        <v>16.50166568685087</v>
      </c>
      <c r="G26" s="43">
        <f t="shared" si="4"/>
        <v>16.936101972714514</v>
      </c>
    </row>
    <row r="27" spans="1:7" s="29" customFormat="1" ht="27" customHeight="1" x14ac:dyDescent="0.35">
      <c r="A27" s="17"/>
      <c r="B27" s="43"/>
      <c r="C27" s="43"/>
      <c r="D27" s="43"/>
      <c r="E27" s="4"/>
      <c r="F27" s="43"/>
      <c r="G27" s="43"/>
    </row>
    <row r="28" spans="1:7" s="29" customFormat="1" ht="27" customHeight="1" x14ac:dyDescent="0.35">
      <c r="A28" s="44"/>
      <c r="B28" s="103"/>
      <c r="C28" s="103"/>
      <c r="D28" s="103"/>
      <c r="E28" s="103"/>
      <c r="F28" s="103"/>
      <c r="G28" s="103"/>
    </row>
    <row r="29" spans="1:7" s="29" customFormat="1" ht="27" customHeight="1" x14ac:dyDescent="0.35">
      <c r="A29" s="30" t="s">
        <v>78</v>
      </c>
      <c r="B29" s="45">
        <v>44.776281000312551</v>
      </c>
      <c r="C29" s="45">
        <v>46.043018688506407</v>
      </c>
      <c r="D29" s="45">
        <v>42.750416266795376</v>
      </c>
      <c r="E29" s="45">
        <v>47.5</v>
      </c>
      <c r="F29" s="45">
        <v>48.2</v>
      </c>
      <c r="G29" s="45">
        <v>46.4</v>
      </c>
    </row>
    <row r="30" spans="1:7" s="29" customFormat="1" ht="27" customHeight="1" x14ac:dyDescent="0.35">
      <c r="A30" s="46" t="s">
        <v>79</v>
      </c>
      <c r="B30" s="43">
        <v>44.423369926427917</v>
      </c>
      <c r="C30" s="43">
        <v>45.705086078596288</v>
      </c>
      <c r="D30" s="43">
        <v>42.373550476625901</v>
      </c>
      <c r="E30" s="43">
        <v>47.1</v>
      </c>
      <c r="F30" s="43">
        <v>48.1</v>
      </c>
      <c r="G30" s="43">
        <v>45.6</v>
      </c>
    </row>
    <row r="31" spans="1:7" s="29" customFormat="1" ht="27" customHeight="1" x14ac:dyDescent="0.35">
      <c r="A31" s="46" t="s">
        <v>80</v>
      </c>
      <c r="B31" s="43">
        <v>12.054337010893583</v>
      </c>
      <c r="C31" s="43">
        <v>13.342937853890101</v>
      </c>
      <c r="D31" s="43">
        <v>10.570767670244063</v>
      </c>
      <c r="E31" s="43">
        <v>11.5</v>
      </c>
      <c r="F31" s="43">
        <v>0.6</v>
      </c>
      <c r="G31" s="43">
        <v>15.3</v>
      </c>
    </row>
    <row r="32" spans="1:7" s="29" customFormat="1" ht="27" customHeight="1" x14ac:dyDescent="0.35">
      <c r="A32" s="46"/>
      <c r="B32" s="43"/>
      <c r="C32" s="43"/>
      <c r="D32" s="43"/>
      <c r="E32" s="4"/>
      <c r="F32" s="43"/>
      <c r="G32" s="43"/>
    </row>
    <row r="33" spans="1:7" s="29" customFormat="1" ht="27" customHeight="1" x14ac:dyDescent="0.35">
      <c r="A33" s="44"/>
      <c r="B33" s="103"/>
      <c r="C33" s="103"/>
      <c r="D33" s="103"/>
      <c r="E33" s="103"/>
      <c r="F33" s="103"/>
      <c r="G33" s="103"/>
    </row>
    <row r="34" spans="1:7" s="29" customFormat="1" ht="27" customHeight="1" x14ac:dyDescent="0.35">
      <c r="A34" s="30" t="s">
        <v>82</v>
      </c>
      <c r="B34" s="4">
        <v>1755.027044888765</v>
      </c>
      <c r="C34" s="4">
        <v>1883.9197931836904</v>
      </c>
      <c r="D34" s="4">
        <v>1548.5283219289563</v>
      </c>
      <c r="E34" s="4">
        <v>1536</v>
      </c>
      <c r="F34" s="4">
        <v>1523</v>
      </c>
      <c r="G34" s="4">
        <v>1556</v>
      </c>
    </row>
    <row r="35" spans="1:7" s="29" customFormat="1" ht="27" customHeight="1" x14ac:dyDescent="0.35">
      <c r="A35" s="46" t="s">
        <v>79</v>
      </c>
      <c r="B35" s="41">
        <v>1737.2206517440009</v>
      </c>
      <c r="C35" s="41">
        <v>1864.5646504913425</v>
      </c>
      <c r="D35" s="41">
        <v>1533.2031762398606</v>
      </c>
      <c r="E35" s="41">
        <v>1516</v>
      </c>
      <c r="F35" s="41">
        <v>1507</v>
      </c>
      <c r="G35" s="41">
        <v>1530</v>
      </c>
    </row>
    <row r="36" spans="1:7" s="29" customFormat="1" ht="27" customHeight="1" x14ac:dyDescent="0.35">
      <c r="A36" s="46" t="s">
        <v>80</v>
      </c>
      <c r="B36" s="41">
        <v>602.46277538134063</v>
      </c>
      <c r="C36" s="41">
        <v>752.04146474942502</v>
      </c>
      <c r="D36" s="41">
        <v>429.57973984820501</v>
      </c>
      <c r="E36" s="41">
        <v>589</v>
      </c>
      <c r="F36" s="41">
        <v>683</v>
      </c>
      <c r="G36" s="41">
        <v>524</v>
      </c>
    </row>
    <row r="37" spans="1:7" s="29" customFormat="1" ht="27" customHeight="1" x14ac:dyDescent="0.35">
      <c r="A37" s="30"/>
      <c r="B37" s="4"/>
      <c r="C37" s="4"/>
      <c r="D37" s="4"/>
      <c r="E37" s="4"/>
      <c r="F37" s="4"/>
      <c r="G37" s="4"/>
    </row>
    <row r="38" spans="1:7" s="29" customFormat="1" ht="27" customHeight="1" thickBot="1" x14ac:dyDescent="0.4">
      <c r="A38" s="30" t="s">
        <v>83</v>
      </c>
      <c r="B38" s="4">
        <v>850</v>
      </c>
      <c r="C38" s="4">
        <v>800</v>
      </c>
      <c r="D38" s="4">
        <v>975</v>
      </c>
      <c r="E38" s="4">
        <v>880</v>
      </c>
      <c r="F38" s="4">
        <v>850</v>
      </c>
      <c r="G38" s="4">
        <v>950</v>
      </c>
    </row>
    <row r="39" spans="1:7" ht="3.75" customHeight="1" thickBot="1" x14ac:dyDescent="0.6">
      <c r="A39" s="47"/>
      <c r="B39" s="22"/>
      <c r="C39" s="22"/>
      <c r="D39" s="22"/>
      <c r="E39" s="22"/>
      <c r="F39" s="22"/>
      <c r="G39" s="22"/>
    </row>
    <row r="40" spans="1:7" ht="59.15" customHeight="1" thickTop="1" x14ac:dyDescent="0.55000000000000004">
      <c r="A40" s="84" t="s">
        <v>95</v>
      </c>
      <c r="B40" s="85"/>
      <c r="C40" s="85"/>
      <c r="D40" s="85"/>
      <c r="E40" s="85"/>
      <c r="F40" s="24"/>
      <c r="G40" s="24"/>
    </row>
    <row r="41" spans="1:7" ht="69" customHeight="1" x14ac:dyDescent="0.55000000000000004">
      <c r="A41" s="98" t="s">
        <v>96</v>
      </c>
      <c r="B41" s="98"/>
      <c r="C41" s="98"/>
      <c r="D41" s="98"/>
      <c r="E41" s="98"/>
      <c r="F41" s="24"/>
      <c r="G41" s="24"/>
    </row>
    <row r="42" spans="1:7" x14ac:dyDescent="0.55000000000000004">
      <c r="A42" s="24"/>
      <c r="B42" s="24"/>
      <c r="C42" s="24"/>
      <c r="D42" s="24"/>
      <c r="E42" s="24"/>
      <c r="F42" s="24"/>
      <c r="G42" s="24"/>
    </row>
    <row r="43" spans="1:7" x14ac:dyDescent="0.55000000000000004">
      <c r="A43" s="24"/>
      <c r="B43" s="24"/>
      <c r="C43" s="24"/>
      <c r="D43" s="24"/>
      <c r="E43" s="24"/>
      <c r="F43" s="24"/>
      <c r="G43" s="24"/>
    </row>
  </sheetData>
  <mergeCells count="6">
    <mergeCell ref="A41:E41"/>
    <mergeCell ref="E2:G2"/>
    <mergeCell ref="A2:A3"/>
    <mergeCell ref="B2:D2"/>
    <mergeCell ref="B28:G28"/>
    <mergeCell ref="B33:G33"/>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P66"/>
  <sheetViews>
    <sheetView zoomScale="40" zoomScaleNormal="40" zoomScaleSheetLayoutView="70" zoomScalePageLayoutView="70" workbookViewId="0">
      <pane xSplit="1" topLeftCell="B1" activePane="topRight" state="frozen"/>
      <selection activeCell="Q21" sqref="Q21"/>
      <selection pane="topRight" activeCell="R40" sqref="R40"/>
    </sheetView>
  </sheetViews>
  <sheetFormatPr defaultColWidth="8.81640625" defaultRowHeight="23" x14ac:dyDescent="0.5"/>
  <cols>
    <col min="1" max="1" width="92.81640625" style="27" customWidth="1"/>
    <col min="2" max="7" width="19.81640625" style="28" customWidth="1"/>
    <col min="8" max="16384" width="8.81640625" style="1"/>
  </cols>
  <sheetData>
    <row r="1" spans="1:10" ht="24.65" customHeight="1" thickBot="1" x14ac:dyDescent="0.55000000000000004">
      <c r="A1" s="73" t="s">
        <v>100</v>
      </c>
      <c r="B1" s="87"/>
      <c r="C1" s="87"/>
      <c r="D1" s="87"/>
      <c r="E1" s="87"/>
      <c r="F1" s="87"/>
      <c r="G1" s="87"/>
    </row>
    <row r="2" spans="1:10" ht="24.65" customHeight="1" thickTop="1" thickBot="1" x14ac:dyDescent="0.55000000000000004">
      <c r="A2" s="104" t="s">
        <v>0</v>
      </c>
      <c r="B2" s="101">
        <v>2020</v>
      </c>
      <c r="C2" s="102"/>
      <c r="D2" s="102"/>
      <c r="E2" s="101">
        <v>2021</v>
      </c>
      <c r="F2" s="102"/>
      <c r="G2" s="102"/>
    </row>
    <row r="3" spans="1:10" ht="24.5" customHeight="1" thickTop="1" thickBot="1" x14ac:dyDescent="0.55000000000000004">
      <c r="A3" s="105"/>
      <c r="B3" s="48" t="s">
        <v>1</v>
      </c>
      <c r="C3" s="48" t="s">
        <v>2</v>
      </c>
      <c r="D3" s="48" t="s">
        <v>3</v>
      </c>
      <c r="E3" s="48" t="s">
        <v>1</v>
      </c>
      <c r="F3" s="48" t="s">
        <v>2</v>
      </c>
      <c r="G3" s="48" t="s">
        <v>3</v>
      </c>
    </row>
    <row r="4" spans="1:10" s="8" customFormat="1" ht="23.5" customHeight="1" thickTop="1" x14ac:dyDescent="0.35">
      <c r="A4" s="49" t="s">
        <v>4</v>
      </c>
      <c r="B4" s="95"/>
      <c r="C4" s="95"/>
      <c r="D4" s="95"/>
      <c r="E4" s="95"/>
      <c r="F4" s="95"/>
      <c r="G4" s="95"/>
    </row>
    <row r="5" spans="1:10" s="8" customFormat="1" ht="23.5" customHeight="1" x14ac:dyDescent="0.35">
      <c r="A5" s="51" t="s">
        <v>84</v>
      </c>
      <c r="B5" s="52">
        <v>19818.085940000001</v>
      </c>
      <c r="C5" s="52">
        <v>7777.0674700000018</v>
      </c>
      <c r="D5" s="52">
        <v>12041.01846999999</v>
      </c>
      <c r="E5" s="52">
        <v>24227</v>
      </c>
      <c r="F5" s="52">
        <v>8877</v>
      </c>
      <c r="G5" s="52">
        <v>15351</v>
      </c>
      <c r="I5" s="11"/>
      <c r="J5" s="11"/>
    </row>
    <row r="6" spans="1:10" s="8" customFormat="1" ht="23.5" customHeight="1" x14ac:dyDescent="0.35">
      <c r="A6" s="53" t="s">
        <v>17</v>
      </c>
      <c r="B6" s="95"/>
      <c r="C6" s="95"/>
      <c r="D6" s="95"/>
      <c r="E6" s="95"/>
      <c r="F6" s="95"/>
      <c r="G6" s="95"/>
    </row>
    <row r="7" spans="1:10" s="8" customFormat="1" ht="23.5" customHeight="1" x14ac:dyDescent="0.35">
      <c r="A7" s="54" t="s">
        <v>18</v>
      </c>
      <c r="B7" s="55">
        <v>10935.023269999989</v>
      </c>
      <c r="C7" s="55">
        <v>2842.6384599999997</v>
      </c>
      <c r="D7" s="55">
        <v>8092.3848099999987</v>
      </c>
      <c r="E7" s="55">
        <v>15743</v>
      </c>
      <c r="F7" s="55">
        <v>4742</v>
      </c>
      <c r="G7" s="55">
        <v>11002</v>
      </c>
    </row>
    <row r="8" spans="1:10" s="8" customFormat="1" ht="23.5" customHeight="1" x14ac:dyDescent="0.35">
      <c r="A8" s="54" t="s">
        <v>19</v>
      </c>
      <c r="B8" s="55">
        <v>161.71726000000001</v>
      </c>
      <c r="C8" s="55">
        <v>21.495939999999997</v>
      </c>
      <c r="D8" s="55">
        <v>140.22132000000002</v>
      </c>
      <c r="E8" s="55">
        <v>253</v>
      </c>
      <c r="F8" s="55">
        <v>102</v>
      </c>
      <c r="G8" s="55">
        <v>151</v>
      </c>
    </row>
    <row r="9" spans="1:10" s="8" customFormat="1" ht="23.5" customHeight="1" x14ac:dyDescent="0.35">
      <c r="A9" s="54" t="s">
        <v>20</v>
      </c>
      <c r="B9" s="55">
        <v>8007.1430699999992</v>
      </c>
      <c r="C9" s="55">
        <v>4555.8822000000009</v>
      </c>
      <c r="D9" s="55">
        <v>3451.2608700000005</v>
      </c>
      <c r="E9" s="55">
        <v>7562</v>
      </c>
      <c r="F9" s="55">
        <v>3782</v>
      </c>
      <c r="G9" s="55">
        <v>3780</v>
      </c>
    </row>
    <row r="10" spans="1:10" s="8" customFormat="1" ht="23.5" customHeight="1" x14ac:dyDescent="0.35">
      <c r="A10" s="54" t="s">
        <v>21</v>
      </c>
      <c r="B10" s="55">
        <v>714.20233999999994</v>
      </c>
      <c r="C10" s="55">
        <v>357.05086999999997</v>
      </c>
      <c r="D10" s="55">
        <v>357.15147000000002</v>
      </c>
      <c r="E10" s="55">
        <v>669</v>
      </c>
      <c r="F10" s="55">
        <v>251</v>
      </c>
      <c r="G10" s="55">
        <v>418</v>
      </c>
    </row>
    <row r="11" spans="1:10" s="8" customFormat="1" ht="23.5" customHeight="1" x14ac:dyDescent="0.35">
      <c r="A11" s="53" t="s">
        <v>85</v>
      </c>
      <c r="B11" s="56"/>
      <c r="C11" s="56"/>
      <c r="D11" s="56"/>
      <c r="E11" s="59"/>
      <c r="F11" s="59"/>
      <c r="G11" s="59"/>
    </row>
    <row r="12" spans="1:10" s="8" customFormat="1" ht="23.5" customHeight="1" x14ac:dyDescent="0.35">
      <c r="A12" s="57" t="s">
        <v>86</v>
      </c>
      <c r="B12" s="55">
        <v>1442.268440000001</v>
      </c>
      <c r="C12" s="55">
        <v>1145.9550500000007</v>
      </c>
      <c r="D12" s="55">
        <v>296.31339000000008</v>
      </c>
      <c r="E12" s="59">
        <v>924</v>
      </c>
      <c r="F12" s="55">
        <v>757</v>
      </c>
      <c r="G12" s="55">
        <v>167</v>
      </c>
    </row>
    <row r="13" spans="1:10" s="8" customFormat="1" ht="23.5" customHeight="1" x14ac:dyDescent="0.35">
      <c r="A13" s="57" t="s">
        <v>87</v>
      </c>
      <c r="B13" s="55">
        <v>1265.3746600000004</v>
      </c>
      <c r="C13" s="55">
        <v>1102.5220900000004</v>
      </c>
      <c r="D13" s="55">
        <v>162.85256999999999</v>
      </c>
      <c r="E13" s="59">
        <v>1798</v>
      </c>
      <c r="F13" s="55">
        <v>1219</v>
      </c>
      <c r="G13" s="55">
        <v>579</v>
      </c>
    </row>
    <row r="14" spans="1:10" s="8" customFormat="1" ht="23.5" customHeight="1" x14ac:dyDescent="0.35">
      <c r="A14" s="57" t="s">
        <v>88</v>
      </c>
      <c r="B14" s="55">
        <v>17110.442839999978</v>
      </c>
      <c r="C14" s="55">
        <v>5528.5903300000018</v>
      </c>
      <c r="D14" s="55">
        <v>11581.852509999982</v>
      </c>
      <c r="E14" s="59">
        <v>21506</v>
      </c>
      <c r="F14" s="55">
        <v>6901</v>
      </c>
      <c r="G14" s="55">
        <v>14605</v>
      </c>
    </row>
    <row r="15" spans="1:10" s="8" customFormat="1" ht="45.75" customHeight="1" x14ac:dyDescent="0.35">
      <c r="A15" s="58" t="s">
        <v>89</v>
      </c>
      <c r="B15" s="59">
        <v>8456.5606899999966</v>
      </c>
      <c r="C15" s="59">
        <v>1320.5291200000001</v>
      </c>
      <c r="D15" s="59">
        <v>7136.0315699999974</v>
      </c>
      <c r="E15" s="59">
        <v>10457</v>
      </c>
      <c r="F15" s="59">
        <v>1577</v>
      </c>
      <c r="G15" s="59">
        <v>8879</v>
      </c>
    </row>
    <row r="16" spans="1:10" s="8" customFormat="1" ht="23.15" customHeight="1" x14ac:dyDescent="0.35">
      <c r="A16" s="58" t="s">
        <v>55</v>
      </c>
      <c r="B16" s="59">
        <v>5728.1319800000019</v>
      </c>
      <c r="C16" s="59">
        <v>2224.2585599999993</v>
      </c>
      <c r="D16" s="59">
        <v>3503.8734200000013</v>
      </c>
      <c r="E16" s="59">
        <v>5097</v>
      </c>
      <c r="F16" s="59">
        <v>1991</v>
      </c>
      <c r="G16" s="59">
        <v>3106</v>
      </c>
    </row>
    <row r="17" spans="1:7" s="8" customFormat="1" ht="44" x14ac:dyDescent="0.35">
      <c r="A17" s="60" t="s">
        <v>90</v>
      </c>
      <c r="B17" s="59">
        <v>438.16763000000003</v>
      </c>
      <c r="C17" s="59">
        <v>308.45955000000004</v>
      </c>
      <c r="D17" s="10">
        <v>129.70808</v>
      </c>
      <c r="E17" s="59">
        <v>1362</v>
      </c>
      <c r="F17" s="59">
        <v>1011</v>
      </c>
      <c r="G17" s="10">
        <v>351</v>
      </c>
    </row>
    <row r="18" spans="1:7" s="8" customFormat="1" ht="23.15" customHeight="1" x14ac:dyDescent="0.35">
      <c r="A18" s="60" t="s">
        <v>65</v>
      </c>
      <c r="B18" s="59">
        <f>B14-B15-B16-B17</f>
        <v>2487.5825399999794</v>
      </c>
      <c r="C18" s="59">
        <f t="shared" ref="C18:D18" si="0">C14-C15-C16-C17</f>
        <v>1675.3431000000023</v>
      </c>
      <c r="D18" s="59">
        <f t="shared" si="0"/>
        <v>812.2394399999838</v>
      </c>
      <c r="E18" s="59">
        <f>E14-E15-E16-E17</f>
        <v>4590</v>
      </c>
      <c r="F18" s="59">
        <f>F14-F15-F16-F17</f>
        <v>2322</v>
      </c>
      <c r="G18" s="59">
        <f>G14-G15-G16-G17</f>
        <v>2269</v>
      </c>
    </row>
    <row r="19" spans="1:7" s="8" customFormat="1" ht="23.15" customHeight="1" x14ac:dyDescent="0.35">
      <c r="A19" s="51" t="s">
        <v>91</v>
      </c>
      <c r="B19" s="52">
        <v>86659.506690000242</v>
      </c>
      <c r="C19" s="52">
        <v>60327.440630000106</v>
      </c>
      <c r="D19" s="52">
        <v>26332.066060000023</v>
      </c>
      <c r="E19" s="52">
        <v>100087</v>
      </c>
      <c r="F19" s="52">
        <v>64021</v>
      </c>
      <c r="G19" s="52">
        <v>36066</v>
      </c>
    </row>
    <row r="20" spans="1:7" s="8" customFormat="1" ht="23.15" customHeight="1" x14ac:dyDescent="0.35">
      <c r="A20" s="53" t="s">
        <v>17</v>
      </c>
      <c r="B20" s="52"/>
      <c r="C20" s="52"/>
      <c r="D20" s="52"/>
      <c r="E20" s="52"/>
      <c r="F20" s="52"/>
      <c r="G20" s="52"/>
    </row>
    <row r="21" spans="1:7" s="8" customFormat="1" ht="23.15" customHeight="1" x14ac:dyDescent="0.35">
      <c r="A21" s="54" t="s">
        <v>18</v>
      </c>
      <c r="B21" s="55">
        <v>76923.872920000416</v>
      </c>
      <c r="C21" s="55">
        <v>54873.423540000149</v>
      </c>
      <c r="D21" s="55">
        <v>22050.44938000002</v>
      </c>
      <c r="E21" s="55">
        <v>90874</v>
      </c>
      <c r="F21" s="55">
        <v>59652</v>
      </c>
      <c r="G21" s="55">
        <v>31222</v>
      </c>
    </row>
    <row r="22" spans="1:7" s="8" customFormat="1" ht="23.15" customHeight="1" x14ac:dyDescent="0.35">
      <c r="A22" s="54" t="s">
        <v>19</v>
      </c>
      <c r="B22" s="55">
        <v>161.71726000000001</v>
      </c>
      <c r="C22" s="55">
        <v>21.495939999999997</v>
      </c>
      <c r="D22" s="55">
        <v>140.22132000000002</v>
      </c>
      <c r="E22" s="55">
        <v>253</v>
      </c>
      <c r="F22" s="55">
        <v>102</v>
      </c>
      <c r="G22" s="55">
        <v>151</v>
      </c>
    </row>
    <row r="23" spans="1:7" s="8" customFormat="1" ht="23.15" customHeight="1" x14ac:dyDescent="0.35">
      <c r="A23" s="54" t="s">
        <v>20</v>
      </c>
      <c r="B23" s="55">
        <v>8007.1430699999992</v>
      </c>
      <c r="C23" s="55">
        <v>4555.8822000000009</v>
      </c>
      <c r="D23" s="55">
        <v>3451.2608700000005</v>
      </c>
      <c r="E23" s="55">
        <v>7562</v>
      </c>
      <c r="F23" s="55">
        <v>3782</v>
      </c>
      <c r="G23" s="55">
        <v>3780</v>
      </c>
    </row>
    <row r="24" spans="1:7" s="8" customFormat="1" ht="23.15" customHeight="1" x14ac:dyDescent="0.35">
      <c r="A24" s="54" t="s">
        <v>21</v>
      </c>
      <c r="B24" s="55">
        <v>1566.773439999999</v>
      </c>
      <c r="C24" s="55">
        <v>876.63894999999991</v>
      </c>
      <c r="D24" s="55">
        <v>690.13448999999991</v>
      </c>
      <c r="E24" s="55">
        <v>1398</v>
      </c>
      <c r="F24" s="55">
        <v>485</v>
      </c>
      <c r="G24" s="55">
        <v>913</v>
      </c>
    </row>
    <row r="25" spans="1:7" s="8" customFormat="1" ht="23.15" customHeight="1" x14ac:dyDescent="0.35">
      <c r="A25" s="53" t="s">
        <v>85</v>
      </c>
      <c r="B25" s="56"/>
      <c r="C25" s="56"/>
      <c r="D25" s="56"/>
      <c r="E25" s="52"/>
      <c r="F25" s="52"/>
      <c r="G25" s="52"/>
    </row>
    <row r="26" spans="1:7" s="8" customFormat="1" ht="23.15" customHeight="1" x14ac:dyDescent="0.35">
      <c r="A26" s="57" t="s">
        <v>86</v>
      </c>
      <c r="B26" s="55">
        <v>2085.5839199999996</v>
      </c>
      <c r="C26" s="55">
        <v>1700.2685300000001</v>
      </c>
      <c r="D26" s="55">
        <v>385.31539000000004</v>
      </c>
      <c r="E26" s="55">
        <v>2204</v>
      </c>
      <c r="F26" s="55">
        <v>2002</v>
      </c>
      <c r="G26" s="55">
        <v>201</v>
      </c>
    </row>
    <row r="27" spans="1:7" s="8" customFormat="1" ht="23.15" customHeight="1" x14ac:dyDescent="0.35">
      <c r="A27" s="57" t="s">
        <v>87</v>
      </c>
      <c r="B27" s="55">
        <v>32237.471750000062</v>
      </c>
      <c r="C27" s="55">
        <v>30310.151700000046</v>
      </c>
      <c r="D27" s="55">
        <v>1927.32005</v>
      </c>
      <c r="E27" s="55">
        <v>31302</v>
      </c>
      <c r="F27" s="55">
        <v>28552</v>
      </c>
      <c r="G27" s="55">
        <v>2749</v>
      </c>
    </row>
    <row r="28" spans="1:7" s="8" customFormat="1" ht="23.15" customHeight="1" x14ac:dyDescent="0.35">
      <c r="A28" s="57" t="s">
        <v>88</v>
      </c>
      <c r="B28" s="55">
        <v>52336.451019999811</v>
      </c>
      <c r="C28" s="55">
        <v>28317.020400000001</v>
      </c>
      <c r="D28" s="55">
        <v>24019.430620000025</v>
      </c>
      <c r="E28" s="55">
        <v>66582</v>
      </c>
      <c r="F28" s="55">
        <v>33467</v>
      </c>
      <c r="G28" s="55">
        <v>33115</v>
      </c>
    </row>
    <row r="29" spans="1:7" s="8" customFormat="1" ht="23.15" customHeight="1" x14ac:dyDescent="0.35">
      <c r="A29" s="58" t="s">
        <v>55</v>
      </c>
      <c r="B29" s="59">
        <v>20552.350430000013</v>
      </c>
      <c r="C29" s="59">
        <v>12184.848630000002</v>
      </c>
      <c r="D29" s="59">
        <v>8367.5018</v>
      </c>
      <c r="E29" s="55">
        <v>20492</v>
      </c>
      <c r="F29" s="59">
        <v>10567</v>
      </c>
      <c r="G29" s="59">
        <v>9925</v>
      </c>
    </row>
    <row r="30" spans="1:7" s="8" customFormat="1" ht="44" x14ac:dyDescent="0.35">
      <c r="A30" s="60" t="s">
        <v>66</v>
      </c>
      <c r="B30" s="59">
        <v>8340.6569899999995</v>
      </c>
      <c r="C30" s="59">
        <v>1305.6060400000001</v>
      </c>
      <c r="D30" s="59">
        <v>7035.0509499999971</v>
      </c>
      <c r="E30" s="55">
        <v>10093</v>
      </c>
      <c r="F30" s="59">
        <v>1569</v>
      </c>
      <c r="G30" s="59">
        <v>8524</v>
      </c>
    </row>
    <row r="31" spans="1:7" s="8" customFormat="1" x14ac:dyDescent="0.35">
      <c r="A31" s="60" t="s">
        <v>56</v>
      </c>
      <c r="B31" s="59">
        <v>6463.1872799999965</v>
      </c>
      <c r="C31" s="59">
        <v>4308.855099999997</v>
      </c>
      <c r="D31" s="59">
        <v>2154.3321800000008</v>
      </c>
      <c r="E31" s="55">
        <v>8641</v>
      </c>
      <c r="F31" s="59">
        <v>4749</v>
      </c>
      <c r="G31" s="59">
        <v>3892</v>
      </c>
    </row>
    <row r="32" spans="1:7" s="8" customFormat="1" ht="24.65" customHeight="1" x14ac:dyDescent="0.35">
      <c r="A32" s="60" t="s">
        <v>65</v>
      </c>
      <c r="B32" s="55">
        <f>B28-B29-B30-B31</f>
        <v>16980.256319999804</v>
      </c>
      <c r="C32" s="59">
        <f>C28-C29-C30-C31</f>
        <v>10517.710630000001</v>
      </c>
      <c r="D32" s="59">
        <f t="shared" ref="D32" si="1">D28-D29-D30-D31</f>
        <v>6462.5456900000263</v>
      </c>
      <c r="E32" s="55">
        <f>E28-E29-E30-E31</f>
        <v>27356</v>
      </c>
      <c r="F32" s="59">
        <f t="shared" ref="F32:G32" si="2">F28-F29-F30-F31</f>
        <v>16582</v>
      </c>
      <c r="G32" s="59">
        <f t="shared" si="2"/>
        <v>10774</v>
      </c>
    </row>
    <row r="33" spans="1:7" s="8" customFormat="1" ht="23.15" customHeight="1" x14ac:dyDescent="0.35">
      <c r="A33" s="49" t="s">
        <v>25</v>
      </c>
      <c r="B33" s="56"/>
      <c r="C33" s="56"/>
      <c r="D33" s="56"/>
      <c r="E33" s="52"/>
      <c r="F33" s="56"/>
      <c r="G33" s="56"/>
    </row>
    <row r="34" spans="1:7" s="8" customFormat="1" ht="23.15" customHeight="1" x14ac:dyDescent="0.35">
      <c r="A34" s="51" t="s">
        <v>84</v>
      </c>
      <c r="B34" s="61">
        <f t="shared" ref="B34:G34" si="3">SUM(B36:B39)</f>
        <v>99.999999999999943</v>
      </c>
      <c r="C34" s="61">
        <f t="shared" si="3"/>
        <v>99.999999999999972</v>
      </c>
      <c r="D34" s="61">
        <f t="shared" si="3"/>
        <v>100.00000000000007</v>
      </c>
      <c r="E34" s="61">
        <f t="shared" si="3"/>
        <v>100.00000000000001</v>
      </c>
      <c r="F34" s="61">
        <f t="shared" si="3"/>
        <v>100</v>
      </c>
      <c r="G34" s="61">
        <f t="shared" si="3"/>
        <v>99.999999999999986</v>
      </c>
    </row>
    <row r="35" spans="1:7" s="8" customFormat="1" ht="23.15" customHeight="1" x14ac:dyDescent="0.35">
      <c r="A35" s="53" t="s">
        <v>17</v>
      </c>
      <c r="B35" s="52"/>
      <c r="C35" s="52"/>
      <c r="D35" s="52"/>
      <c r="E35" s="52"/>
      <c r="F35" s="52"/>
      <c r="G35" s="52"/>
    </row>
    <row r="36" spans="1:7" s="8" customFormat="1" ht="23.15" customHeight="1" x14ac:dyDescent="0.35">
      <c r="A36" s="54" t="s">
        <v>18</v>
      </c>
      <c r="B36" s="62">
        <f>B7/$B$5*100</f>
        <v>55.176989862220715</v>
      </c>
      <c r="C36" s="62">
        <f>C7/$C$5*100</f>
        <v>36.551546851888105</v>
      </c>
      <c r="D36" s="62">
        <f>D7/$D$5*100</f>
        <v>67.206813361860114</v>
      </c>
      <c r="E36" s="62">
        <f>E7/$E$5*100</f>
        <v>64.981219300780126</v>
      </c>
      <c r="F36" s="62">
        <f>F7/$F$5*100</f>
        <v>53.418947842739662</v>
      </c>
      <c r="G36" s="62">
        <f>G7/$G$5*100</f>
        <v>71.669598071786851</v>
      </c>
    </row>
    <row r="37" spans="1:7" s="8" customFormat="1" ht="23.15" customHeight="1" x14ac:dyDescent="0.35">
      <c r="A37" s="54" t="s">
        <v>19</v>
      </c>
      <c r="B37" s="62">
        <f>B8/$B$5*100</f>
        <v>0.81600847069492521</v>
      </c>
      <c r="C37" s="62">
        <f>C8/$C$5*100</f>
        <v>0.27640161388493123</v>
      </c>
      <c r="D37" s="62">
        <f>D8/$D$5*100</f>
        <v>1.1645303954093191</v>
      </c>
      <c r="E37" s="62">
        <f>E8/$E$5*100</f>
        <v>1.0442894291492963</v>
      </c>
      <c r="F37" s="62">
        <f t="shared" ref="F37:F47" si="4">F8/$F$5*100</f>
        <v>1.1490368367691788</v>
      </c>
      <c r="G37" s="62">
        <f t="shared" ref="G37:G47" si="5">G8/$G$5*100</f>
        <v>0.98364927366295352</v>
      </c>
    </row>
    <row r="38" spans="1:7" s="8" customFormat="1" ht="23.15" customHeight="1" x14ac:dyDescent="0.35">
      <c r="A38" s="54" t="s">
        <v>20</v>
      </c>
      <c r="B38" s="62">
        <f>B9/$B$5*100</f>
        <v>40.403210957112236</v>
      </c>
      <c r="C38" s="62">
        <f>C9/$C$5*100</f>
        <v>58.580978210286759</v>
      </c>
      <c r="D38" s="62">
        <f>D9/$D$5*100</f>
        <v>28.662532813140047</v>
      </c>
      <c r="E38" s="62">
        <f t="shared" ref="E38:E47" si="6">E9/$E$5*100</f>
        <v>31.213109340818097</v>
      </c>
      <c r="F38" s="62">
        <f t="shared" si="4"/>
        <v>42.604483496676806</v>
      </c>
      <c r="G38" s="62">
        <f t="shared" si="5"/>
        <v>24.623803009575923</v>
      </c>
    </row>
    <row r="39" spans="1:7" s="8" customFormat="1" ht="23.15" customHeight="1" x14ac:dyDescent="0.35">
      <c r="A39" s="54" t="s">
        <v>21</v>
      </c>
      <c r="B39" s="62">
        <f>B10/$B$5*100</f>
        <v>3.6037907099720643</v>
      </c>
      <c r="C39" s="62">
        <f>C10/$C$5*100</f>
        <v>4.5910733239401855</v>
      </c>
      <c r="D39" s="62">
        <f>D10/$D$5*100</f>
        <v>2.9661234295905894</v>
      </c>
      <c r="E39" s="62">
        <f t="shared" si="6"/>
        <v>2.761381929252487</v>
      </c>
      <c r="F39" s="62">
        <f t="shared" si="4"/>
        <v>2.8275318238143514</v>
      </c>
      <c r="G39" s="62">
        <f t="shared" si="5"/>
        <v>2.7229496449742685</v>
      </c>
    </row>
    <row r="40" spans="1:7" s="8" customFormat="1" ht="23.15" customHeight="1" x14ac:dyDescent="0.35">
      <c r="A40" s="53" t="s">
        <v>85</v>
      </c>
      <c r="B40" s="96"/>
      <c r="C40" s="96"/>
      <c r="D40" s="96"/>
      <c r="E40" s="96"/>
      <c r="F40" s="96"/>
      <c r="G40" s="96"/>
    </row>
    <row r="41" spans="1:7" s="8" customFormat="1" ht="23.15" customHeight="1" x14ac:dyDescent="0.35">
      <c r="A41" s="57" t="s">
        <v>86</v>
      </c>
      <c r="B41" s="62">
        <f>B12/$B$5*100</f>
        <v>7.2775365106727401</v>
      </c>
      <c r="C41" s="62">
        <f>C12/$C$5*100</f>
        <v>14.735053468682334</v>
      </c>
      <c r="D41" s="62">
        <f>D12/$D$5*100</f>
        <v>2.4608665017686029</v>
      </c>
      <c r="E41" s="62">
        <f>E12/$E$5*100</f>
        <v>3.8139266108061252</v>
      </c>
      <c r="F41" s="62">
        <f t="shared" si="4"/>
        <v>8.5276557395516495</v>
      </c>
      <c r="G41" s="62">
        <f t="shared" si="5"/>
        <v>1.0878770112696241</v>
      </c>
    </row>
    <row r="42" spans="1:7" s="8" customFormat="1" ht="23.15" customHeight="1" x14ac:dyDescent="0.35">
      <c r="A42" s="57" t="s">
        <v>87</v>
      </c>
      <c r="B42" s="62">
        <f t="shared" ref="B42:B47" si="7">B13/$B$5*100</f>
        <v>6.3849488988541561</v>
      </c>
      <c r="C42" s="62">
        <f t="shared" ref="C42:C47" si="8">C13/$C$5*100</f>
        <v>14.17657869438543</v>
      </c>
      <c r="D42" s="62">
        <f t="shared" ref="D42:D47" si="9">D13/$D$5*100</f>
        <v>1.3524816892004994</v>
      </c>
      <c r="E42" s="62">
        <f>E13/$E$5*100</f>
        <v>7.4214719115036933</v>
      </c>
      <c r="F42" s="62">
        <f t="shared" si="4"/>
        <v>13.732116706094402</v>
      </c>
      <c r="G42" s="62">
        <f t="shared" si="5"/>
        <v>3.7717412546413911</v>
      </c>
    </row>
    <row r="43" spans="1:7" s="8" customFormat="1" ht="23.15" customHeight="1" x14ac:dyDescent="0.35">
      <c r="A43" s="57" t="s">
        <v>88</v>
      </c>
      <c r="B43" s="62">
        <f t="shared" si="7"/>
        <v>86.337514590472992</v>
      </c>
      <c r="C43" s="62">
        <f t="shared" si="8"/>
        <v>71.08836783693225</v>
      </c>
      <c r="D43" s="62">
        <f t="shared" si="9"/>
        <v>96.186651809030835</v>
      </c>
      <c r="E43" s="62">
        <f>E14/$E$5*100</f>
        <v>88.768729103892355</v>
      </c>
      <c r="F43" s="62">
        <f t="shared" si="4"/>
        <v>77.74022755435395</v>
      </c>
      <c r="G43" s="62">
        <f t="shared" si="5"/>
        <v>95.14038173408899</v>
      </c>
    </row>
    <row r="44" spans="1:7" s="8" customFormat="1" ht="45.75" customHeight="1" x14ac:dyDescent="0.35">
      <c r="A44" s="58" t="s">
        <v>89</v>
      </c>
      <c r="B44" s="62">
        <f t="shared" si="7"/>
        <v>42.670925515221555</v>
      </c>
      <c r="C44" s="62">
        <f t="shared" si="8"/>
        <v>16.979782226320324</v>
      </c>
      <c r="D44" s="62">
        <f>D15/$D$5*100</f>
        <v>59.264351996297563</v>
      </c>
      <c r="E44" s="62">
        <f t="shared" si="6"/>
        <v>43.162587196103516</v>
      </c>
      <c r="F44" s="62">
        <f t="shared" si="4"/>
        <v>17.765010701813676</v>
      </c>
      <c r="G44" s="62">
        <f t="shared" si="5"/>
        <v>57.839880138101748</v>
      </c>
    </row>
    <row r="45" spans="1:7" s="8" customFormat="1" ht="22.4" customHeight="1" x14ac:dyDescent="0.35">
      <c r="A45" s="58" t="s">
        <v>55</v>
      </c>
      <c r="B45" s="62">
        <f t="shared" si="7"/>
        <v>28.903558079938378</v>
      </c>
      <c r="C45" s="62">
        <f t="shared" si="8"/>
        <v>28.60022198058671</v>
      </c>
      <c r="D45" s="62">
        <f>D16/$D$5*100</f>
        <v>29.099477164077502</v>
      </c>
      <c r="E45" s="62">
        <f t="shared" si="6"/>
        <v>21.038510752466259</v>
      </c>
      <c r="F45" s="62">
        <f t="shared" si="4"/>
        <v>22.428748451053284</v>
      </c>
      <c r="G45" s="62">
        <f t="shared" si="5"/>
        <v>20.233209562894924</v>
      </c>
    </row>
    <row r="46" spans="1:7" s="8" customFormat="1" ht="22.4" customHeight="1" x14ac:dyDescent="0.35">
      <c r="A46" s="60" t="s">
        <v>90</v>
      </c>
      <c r="B46" s="62">
        <f t="shared" si="7"/>
        <v>2.2109482788931736</v>
      </c>
      <c r="C46" s="62">
        <f t="shared" si="8"/>
        <v>3.9662707208067971</v>
      </c>
      <c r="D46" s="62">
        <f>D17/$D$5*100</f>
        <v>1.0772185120649524</v>
      </c>
      <c r="E46" s="62">
        <f t="shared" si="6"/>
        <v>5.6218268873570807</v>
      </c>
      <c r="F46" s="62">
        <f t="shared" si="4"/>
        <v>11.388982764447448</v>
      </c>
      <c r="G46" s="62">
        <f t="shared" si="5"/>
        <v>2.2864959937463358</v>
      </c>
    </row>
    <row r="47" spans="1:7" s="8" customFormat="1" ht="22.4" customHeight="1" x14ac:dyDescent="0.35">
      <c r="A47" s="60" t="s">
        <v>65</v>
      </c>
      <c r="B47" s="62">
        <f t="shared" si="7"/>
        <v>12.552082716419886</v>
      </c>
      <c r="C47" s="62">
        <f t="shared" si="8"/>
        <v>21.542092909218415</v>
      </c>
      <c r="D47" s="62">
        <f t="shared" si="9"/>
        <v>6.7456041365908188</v>
      </c>
      <c r="E47" s="62">
        <f t="shared" si="6"/>
        <v>18.945804267965492</v>
      </c>
      <c r="F47" s="62">
        <f t="shared" si="4"/>
        <v>26.157485637039539</v>
      </c>
      <c r="G47" s="62">
        <f t="shared" si="5"/>
        <v>14.780796039345971</v>
      </c>
    </row>
    <row r="48" spans="1:7" s="8" customFormat="1" ht="22.4" customHeight="1" x14ac:dyDescent="0.35">
      <c r="A48" s="51" t="s">
        <v>91</v>
      </c>
      <c r="B48" s="63">
        <f t="shared" ref="B48:G48" si="10">SUM(B50:B53)</f>
        <v>100.0000000000002</v>
      </c>
      <c r="C48" s="63">
        <f t="shared" si="10"/>
        <v>100.00000000000009</v>
      </c>
      <c r="D48" s="63">
        <f t="shared" si="10"/>
        <v>99.999999999999986</v>
      </c>
      <c r="E48" s="63">
        <f t="shared" si="10"/>
        <v>100</v>
      </c>
      <c r="F48" s="63">
        <f t="shared" si="10"/>
        <v>100.00000000000001</v>
      </c>
      <c r="G48" s="63">
        <f t="shared" si="10"/>
        <v>100</v>
      </c>
    </row>
    <row r="49" spans="1:7" s="8" customFormat="1" ht="22.4" customHeight="1" x14ac:dyDescent="0.35">
      <c r="A49" s="53" t="s">
        <v>17</v>
      </c>
      <c r="B49" s="63"/>
      <c r="C49" s="63"/>
      <c r="D49" s="63"/>
      <c r="E49" s="63"/>
      <c r="F49" s="63"/>
      <c r="G49" s="63"/>
    </row>
    <row r="50" spans="1:7" ht="22.4" customHeight="1" x14ac:dyDescent="0.5">
      <c r="A50" s="54" t="s">
        <v>18</v>
      </c>
      <c r="B50" s="62">
        <f>B21/$B$19*100</f>
        <v>88.765648291968375</v>
      </c>
      <c r="C50" s="62">
        <f>C21/$C$19*100</f>
        <v>90.959309672275836</v>
      </c>
      <c r="D50" s="62">
        <f>D21/$D$19*100</f>
        <v>83.739913646563295</v>
      </c>
      <c r="E50" s="62">
        <f>E21/$E$19*100</f>
        <v>90.795008342741809</v>
      </c>
      <c r="F50" s="62">
        <f>F21/$F$19*100</f>
        <v>93.175676731072627</v>
      </c>
      <c r="G50" s="62">
        <f>G21/$G$19*100</f>
        <v>86.569067820107577</v>
      </c>
    </row>
    <row r="51" spans="1:7" ht="22.4" customHeight="1" x14ac:dyDescent="0.5">
      <c r="A51" s="54" t="s">
        <v>19</v>
      </c>
      <c r="B51" s="62">
        <f t="shared" ref="B51:B60" si="11">B22/$B$19*100</f>
        <v>0.18661225545455451</v>
      </c>
      <c r="C51" s="62">
        <f t="shared" ref="C51:C61" si="12">C22/$C$19*100</f>
        <v>3.5632109990938889E-2</v>
      </c>
      <c r="D51" s="62">
        <f t="shared" ref="D51:D61" si="13">D22/$D$19*100</f>
        <v>0.53251165206897511</v>
      </c>
      <c r="E51" s="62">
        <f t="shared" ref="E51" si="14">E22/$E$19*100</f>
        <v>0.25278008132924357</v>
      </c>
      <c r="F51" s="62">
        <f t="shared" ref="F51:F61" si="15">F22/$F$19*100</f>
        <v>0.15932272223176772</v>
      </c>
      <c r="G51" s="62">
        <f t="shared" ref="G51:G61" si="16">G22/$G$19*100</f>
        <v>0.41867687018244332</v>
      </c>
    </row>
    <row r="52" spans="1:7" ht="22.4" customHeight="1" x14ac:dyDescent="0.5">
      <c r="A52" s="54" t="s">
        <v>20</v>
      </c>
      <c r="B52" s="62">
        <f t="shared" si="11"/>
        <v>9.2397745796583841</v>
      </c>
      <c r="C52" s="62">
        <f t="shared" si="12"/>
        <v>7.5519235565488518</v>
      </c>
      <c r="D52" s="62">
        <f t="shared" si="13"/>
        <v>13.106684686784495</v>
      </c>
      <c r="E52" s="62">
        <f t="shared" ref="E52" si="17">E23/$E$19*100</f>
        <v>7.5554267787025289</v>
      </c>
      <c r="F52" s="62">
        <f t="shared" si="15"/>
        <v>5.9074366223582881</v>
      </c>
      <c r="G52" s="62">
        <f t="shared" si="16"/>
        <v>10.480785227083681</v>
      </c>
    </row>
    <row r="53" spans="1:7" ht="22.4" customHeight="1" x14ac:dyDescent="0.5">
      <c r="A53" s="54" t="s">
        <v>21</v>
      </c>
      <c r="B53" s="62">
        <f t="shared" si="11"/>
        <v>1.8079648729188891</v>
      </c>
      <c r="C53" s="62">
        <f t="shared" si="12"/>
        <v>1.453134661184446</v>
      </c>
      <c r="D53" s="62">
        <f t="shared" si="13"/>
        <v>2.6208900145832286</v>
      </c>
      <c r="E53" s="62">
        <f t="shared" ref="E53" si="18">E24/$E$19*100</f>
        <v>1.3967847972264131</v>
      </c>
      <c r="F53" s="62">
        <f t="shared" si="15"/>
        <v>0.75756392433732678</v>
      </c>
      <c r="G53" s="62">
        <f t="shared" si="16"/>
        <v>2.5314700826262961</v>
      </c>
    </row>
    <row r="54" spans="1:7" ht="22.4" customHeight="1" x14ac:dyDescent="0.5">
      <c r="A54" s="53" t="s">
        <v>85</v>
      </c>
      <c r="B54" s="96"/>
      <c r="C54" s="96"/>
      <c r="D54" s="96"/>
      <c r="E54" s="96"/>
      <c r="F54" s="96"/>
      <c r="G54" s="96"/>
    </row>
    <row r="55" spans="1:7" ht="22.4" customHeight="1" x14ac:dyDescent="0.5">
      <c r="A55" s="57" t="s">
        <v>86</v>
      </c>
      <c r="B55" s="62">
        <f t="shared" si="11"/>
        <v>2.4066418096061675</v>
      </c>
      <c r="C55" s="62">
        <f>C26/$C$19*100</f>
        <v>2.8183999059865257</v>
      </c>
      <c r="D55" s="62">
        <f t="shared" si="13"/>
        <v>1.4632934199770866</v>
      </c>
      <c r="E55" s="62">
        <f t="shared" ref="E55" si="19">E26/$E$19*100</f>
        <v>2.2020841867575207</v>
      </c>
      <c r="F55" s="62">
        <f t="shared" si="15"/>
        <v>3.1270989206666564</v>
      </c>
      <c r="G55" s="62">
        <f t="shared" si="16"/>
        <v>0.5573115954084179</v>
      </c>
    </row>
    <row r="56" spans="1:7" ht="22.4" customHeight="1" x14ac:dyDescent="0.5">
      <c r="A56" s="57" t="s">
        <v>87</v>
      </c>
      <c r="B56" s="62">
        <f t="shared" si="11"/>
        <v>37.200156083648686</v>
      </c>
      <c r="C56" s="62">
        <f t="shared" si="12"/>
        <v>50.242727660034646</v>
      </c>
      <c r="D56" s="62">
        <f t="shared" si="13"/>
        <v>7.3192891344280575</v>
      </c>
      <c r="E56" s="62">
        <f t="shared" ref="E56" si="20">E27/$E$19*100</f>
        <v>31.274790931889257</v>
      </c>
      <c r="F56" s="62">
        <f t="shared" si="15"/>
        <v>44.597866325112072</v>
      </c>
      <c r="G56" s="62">
        <f t="shared" si="16"/>
        <v>7.6221371929240833</v>
      </c>
    </row>
    <row r="57" spans="1:7" ht="22.4" customHeight="1" x14ac:dyDescent="0.5">
      <c r="A57" s="57" t="s">
        <v>88</v>
      </c>
      <c r="B57" s="62">
        <f t="shared" si="11"/>
        <v>60.393202106744724</v>
      </c>
      <c r="C57" s="62">
        <f t="shared" si="12"/>
        <v>46.938872433978723</v>
      </c>
      <c r="D57" s="62">
        <f t="shared" si="13"/>
        <v>91.217417445594862</v>
      </c>
      <c r="E57" s="62">
        <f t="shared" ref="E57" si="21">E28/$E$19*100</f>
        <v>66.524124012109468</v>
      </c>
      <c r="F57" s="62">
        <f t="shared" si="15"/>
        <v>52.275034754221274</v>
      </c>
      <c r="G57" s="62">
        <f t="shared" si="16"/>
        <v>91.817778517162978</v>
      </c>
    </row>
    <row r="58" spans="1:7" ht="22.4" customHeight="1" x14ac:dyDescent="0.5">
      <c r="A58" s="58" t="s">
        <v>55</v>
      </c>
      <c r="B58" s="62">
        <f t="shared" si="11"/>
        <v>23.716209813564028</v>
      </c>
      <c r="C58" s="62">
        <f t="shared" si="12"/>
        <v>20.197854413768425</v>
      </c>
      <c r="D58" s="62">
        <f t="shared" si="13"/>
        <v>31.776852530044096</v>
      </c>
      <c r="E58" s="62">
        <f t="shared" ref="E58" si="22">E29/$E$19*100</f>
        <v>20.474187456912485</v>
      </c>
      <c r="F58" s="62">
        <f t="shared" si="15"/>
        <v>16.505521625716561</v>
      </c>
      <c r="G58" s="62">
        <f t="shared" si="16"/>
        <v>27.518992957355959</v>
      </c>
    </row>
    <row r="59" spans="1:7" ht="44" x14ac:dyDescent="0.5">
      <c r="A59" s="60" t="s">
        <v>66</v>
      </c>
      <c r="B59" s="62">
        <f t="shared" si="11"/>
        <v>9.6246301283901019</v>
      </c>
      <c r="C59" s="62">
        <f t="shared" si="12"/>
        <v>2.1641992870334663</v>
      </c>
      <c r="D59" s="62">
        <f t="shared" si="13"/>
        <v>26.716669075529392</v>
      </c>
      <c r="E59" s="62">
        <f t="shared" ref="E59" si="23">E30/$E$19*100</f>
        <v>10.084226722751206</v>
      </c>
      <c r="F59" s="62">
        <f t="shared" si="15"/>
        <v>2.4507583449180737</v>
      </c>
      <c r="G59" s="62">
        <f t="shared" si="16"/>
        <v>23.634447956524149</v>
      </c>
    </row>
    <row r="60" spans="1:7" x14ac:dyDescent="0.5">
      <c r="A60" s="60" t="s">
        <v>56</v>
      </c>
      <c r="B60" s="62">
        <f t="shared" si="11"/>
        <v>7.4581399397070332</v>
      </c>
      <c r="C60" s="62">
        <f t="shared" si="12"/>
        <v>7.1424463809546328</v>
      </c>
      <c r="D60" s="62">
        <f t="shared" si="13"/>
        <v>8.181402002756478</v>
      </c>
      <c r="E60" s="62">
        <f t="shared" ref="E60" si="24">E31/$E$19*100</f>
        <v>8.6334888646877221</v>
      </c>
      <c r="F60" s="62">
        <f t="shared" si="15"/>
        <v>7.4178785086143604</v>
      </c>
      <c r="G60" s="62">
        <f t="shared" si="16"/>
        <v>10.791327011589862</v>
      </c>
    </row>
    <row r="61" spans="1:7" s="8" customFormat="1" ht="22.4" customHeight="1" thickBot="1" x14ac:dyDescent="0.4">
      <c r="A61" s="60" t="s">
        <v>65</v>
      </c>
      <c r="B61" s="62">
        <f>B32/$B$19*100</f>
        <v>19.594222225083563</v>
      </c>
      <c r="C61" s="62">
        <f t="shared" si="12"/>
        <v>17.434372352222201</v>
      </c>
      <c r="D61" s="62">
        <f t="shared" si="13"/>
        <v>24.542493837264896</v>
      </c>
      <c r="E61" s="62">
        <f t="shared" ref="E61" si="25">E32/$E$19*100</f>
        <v>27.332220967758055</v>
      </c>
      <c r="F61" s="62">
        <f t="shared" si="15"/>
        <v>25.900876274972273</v>
      </c>
      <c r="G61" s="62">
        <f t="shared" si="16"/>
        <v>29.873010591693006</v>
      </c>
    </row>
    <row r="62" spans="1:7" ht="2.25" customHeight="1" thickBot="1" x14ac:dyDescent="0.55000000000000004">
      <c r="A62" s="64"/>
      <c r="B62" s="65"/>
      <c r="C62" s="65"/>
      <c r="D62" s="65"/>
      <c r="E62" s="65"/>
      <c r="F62" s="65"/>
      <c r="G62" s="65"/>
    </row>
    <row r="63" spans="1:7" s="23" customFormat="1" ht="59.15" customHeight="1" thickTop="1" x14ac:dyDescent="0.55000000000000004">
      <c r="A63" s="84" t="s">
        <v>95</v>
      </c>
      <c r="B63" s="85"/>
      <c r="C63" s="85"/>
      <c r="D63" s="85"/>
      <c r="E63" s="85"/>
      <c r="F63" s="24"/>
      <c r="G63" s="24"/>
    </row>
    <row r="64" spans="1:7" s="23" customFormat="1" ht="69" customHeight="1" x14ac:dyDescent="0.55000000000000004">
      <c r="A64" s="98" t="s">
        <v>96</v>
      </c>
      <c r="B64" s="98"/>
      <c r="C64" s="98"/>
      <c r="D64" s="98"/>
      <c r="E64" s="98"/>
      <c r="F64" s="24"/>
      <c r="G64" s="24"/>
    </row>
    <row r="65" spans="1:7" x14ac:dyDescent="0.5">
      <c r="A65" s="66"/>
      <c r="B65" s="66"/>
      <c r="C65" s="66"/>
      <c r="D65" s="66"/>
      <c r="E65" s="66"/>
      <c r="F65" s="66"/>
      <c r="G65" s="66"/>
    </row>
    <row r="66" spans="1:7" x14ac:dyDescent="0.5">
      <c r="A66" s="66"/>
      <c r="B66" s="66"/>
      <c r="C66" s="66"/>
      <c r="D66" s="66"/>
      <c r="E66" s="66"/>
      <c r="F66" s="66"/>
      <c r="G66" s="66"/>
    </row>
  </sheetData>
  <mergeCells count="4">
    <mergeCell ref="A64:E64"/>
    <mergeCell ref="A2:A3"/>
    <mergeCell ref="B2:D2"/>
    <mergeCell ref="E2:G2"/>
  </mergeCells>
  <printOptions horizontalCentered="1"/>
  <pageMargins left="0.196850393700787" right="0.196850393700787" top="0.74803149606299202" bottom="0.74803149606299202" header="0.31496062992126" footer="0.31496062992126"/>
  <pageSetup scale="44" firstPageNumber="15" orientation="portrait" horizontalDpi="1200" r:id="rId1"/>
  <headerFooter>
    <oddFooter>&amp;L&amp;"-,Italic"&amp;20Source: Report of the Labour Force Survey (LFS) 2021&amp;R&amp;20&amp;[19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P64"/>
  <sheetViews>
    <sheetView zoomScale="55" zoomScaleNormal="55" zoomScaleSheetLayoutView="68" zoomScalePageLayoutView="50" workbookViewId="0">
      <pane xSplit="1" topLeftCell="B1" activePane="topRight" state="frozen"/>
      <selection activeCell="Q21" sqref="Q21"/>
      <selection pane="topRight" activeCell="A2" sqref="A2:A3"/>
    </sheetView>
  </sheetViews>
  <sheetFormatPr defaultColWidth="8.81640625" defaultRowHeight="23" x14ac:dyDescent="0.5"/>
  <cols>
    <col min="1" max="1" width="85.7265625" style="27" customWidth="1"/>
    <col min="2" max="7" width="20" style="28" customWidth="1"/>
    <col min="8" max="16384" width="8.81640625" style="1"/>
  </cols>
  <sheetData>
    <row r="1" spans="1:7" ht="36.65" customHeight="1" thickBot="1" x14ac:dyDescent="0.55000000000000004">
      <c r="A1" s="71" t="s">
        <v>101</v>
      </c>
      <c r="B1" s="87"/>
      <c r="C1" s="87"/>
      <c r="D1" s="87"/>
      <c r="E1" s="87"/>
      <c r="F1" s="87"/>
      <c r="G1" s="87"/>
    </row>
    <row r="2" spans="1:7" ht="38.25" customHeight="1" thickTop="1" thickBot="1" x14ac:dyDescent="0.55000000000000004">
      <c r="A2" s="99" t="s">
        <v>0</v>
      </c>
      <c r="B2" s="101">
        <v>2020</v>
      </c>
      <c r="C2" s="102"/>
      <c r="D2" s="102"/>
      <c r="E2" s="101">
        <v>2021</v>
      </c>
      <c r="F2" s="102"/>
      <c r="G2" s="102"/>
    </row>
    <row r="3" spans="1:7" ht="38.25" customHeight="1" thickTop="1" thickBot="1" x14ac:dyDescent="0.55000000000000004">
      <c r="A3" s="100"/>
      <c r="B3" s="48" t="s">
        <v>1</v>
      </c>
      <c r="C3" s="48" t="s">
        <v>92</v>
      </c>
      <c r="D3" s="48" t="s">
        <v>93</v>
      </c>
      <c r="E3" s="48" t="s">
        <v>1</v>
      </c>
      <c r="F3" s="48" t="s">
        <v>92</v>
      </c>
      <c r="G3" s="48" t="s">
        <v>93</v>
      </c>
    </row>
    <row r="4" spans="1:7" ht="27" customHeight="1" thickTop="1" x14ac:dyDescent="0.5">
      <c r="A4" s="3" t="s">
        <v>4</v>
      </c>
      <c r="B4" s="7"/>
      <c r="C4" s="7"/>
      <c r="D4" s="7"/>
      <c r="E4" s="7"/>
      <c r="F4" s="7"/>
      <c r="G4" s="7"/>
    </row>
    <row r="5" spans="1:7" s="8" customFormat="1" ht="51.75" customHeight="1" x14ac:dyDescent="0.35">
      <c r="A5" s="6" t="s">
        <v>5</v>
      </c>
      <c r="B5" s="7">
        <v>347456.99735000503</v>
      </c>
      <c r="C5" s="7">
        <v>275600.99851000094</v>
      </c>
      <c r="D5" s="7">
        <v>71855.998840000218</v>
      </c>
      <c r="E5" s="7">
        <v>350332</v>
      </c>
      <c r="F5" s="7">
        <v>276487</v>
      </c>
      <c r="G5" s="7">
        <v>73845</v>
      </c>
    </row>
    <row r="6" spans="1:7" s="8" customFormat="1" ht="27" customHeight="1" x14ac:dyDescent="0.35">
      <c r="A6" s="6" t="s">
        <v>6</v>
      </c>
      <c r="B6" s="7">
        <v>227722.85296999995</v>
      </c>
      <c r="C6" s="7">
        <v>166878.6417600018</v>
      </c>
      <c r="D6" s="7">
        <v>60844.211210000067</v>
      </c>
      <c r="E6" s="7">
        <v>223338</v>
      </c>
      <c r="F6" s="7">
        <v>161592</v>
      </c>
      <c r="G6" s="7">
        <v>61745</v>
      </c>
    </row>
    <row r="7" spans="1:7" s="8" customFormat="1" ht="27" customHeight="1" x14ac:dyDescent="0.35">
      <c r="A7" s="6" t="s">
        <v>7</v>
      </c>
      <c r="B7" s="7">
        <v>211092.78924000071</v>
      </c>
      <c r="C7" s="7">
        <v>150365.47968000022</v>
      </c>
      <c r="D7" s="7">
        <v>60727.309560000067</v>
      </c>
      <c r="E7" s="7">
        <v>212382</v>
      </c>
      <c r="F7" s="7">
        <v>150792</v>
      </c>
      <c r="G7" s="7">
        <v>61590</v>
      </c>
    </row>
    <row r="8" spans="1:7" s="8" customFormat="1" ht="27" customHeight="1" x14ac:dyDescent="0.35">
      <c r="A8" s="9" t="s">
        <v>8</v>
      </c>
      <c r="B8" s="10"/>
      <c r="C8" s="10"/>
      <c r="D8" s="10"/>
      <c r="E8" s="10"/>
      <c r="F8" s="10"/>
      <c r="G8" s="10"/>
    </row>
    <row r="9" spans="1:7" s="8" customFormat="1" ht="27" customHeight="1" x14ac:dyDescent="0.35">
      <c r="A9" s="12" t="s">
        <v>9</v>
      </c>
      <c r="B9" s="10">
        <v>22317.217549999976</v>
      </c>
      <c r="C9" s="10">
        <v>18641.625109999954</v>
      </c>
      <c r="D9" s="10">
        <v>3675.5924399999976</v>
      </c>
      <c r="E9" s="10">
        <v>22553</v>
      </c>
      <c r="F9" s="10">
        <v>18929</v>
      </c>
      <c r="G9" s="10">
        <v>3624</v>
      </c>
    </row>
    <row r="10" spans="1:7" s="8" customFormat="1" ht="27" customHeight="1" x14ac:dyDescent="0.35">
      <c r="A10" s="12" t="s">
        <v>10</v>
      </c>
      <c r="B10" s="10">
        <v>185777.02375000075</v>
      </c>
      <c r="C10" s="10">
        <v>128859.46132999966</v>
      </c>
      <c r="D10" s="10">
        <v>56917.562420000257</v>
      </c>
      <c r="E10" s="10">
        <v>187210</v>
      </c>
      <c r="F10" s="10">
        <v>129603</v>
      </c>
      <c r="G10" s="10">
        <v>57607</v>
      </c>
    </row>
    <row r="11" spans="1:7" s="8" customFormat="1" ht="27" customHeight="1" x14ac:dyDescent="0.35">
      <c r="A11" s="12" t="s">
        <v>11</v>
      </c>
      <c r="B11" s="10">
        <v>2998.5479399999977</v>
      </c>
      <c r="C11" s="10">
        <v>2864.3932399999971</v>
      </c>
      <c r="D11" s="10">
        <v>134.15469999999999</v>
      </c>
      <c r="E11" s="10">
        <v>2619</v>
      </c>
      <c r="F11" s="10">
        <v>2260</v>
      </c>
      <c r="G11" s="10">
        <v>359</v>
      </c>
    </row>
    <row r="12" spans="1:7" s="8" customFormat="1" ht="27" customHeight="1" x14ac:dyDescent="0.35">
      <c r="A12" s="9" t="s">
        <v>12</v>
      </c>
      <c r="B12" s="82"/>
      <c r="C12" s="82"/>
      <c r="D12" s="82"/>
      <c r="E12" s="82"/>
      <c r="F12" s="82"/>
      <c r="G12" s="82"/>
    </row>
    <row r="13" spans="1:7" s="8" customFormat="1" ht="27" customHeight="1" x14ac:dyDescent="0.35">
      <c r="A13" s="12" t="s">
        <v>13</v>
      </c>
      <c r="B13" s="10">
        <v>23301.866649999982</v>
      </c>
      <c r="C13" s="10">
        <v>8544.590350000004</v>
      </c>
      <c r="D13" s="10">
        <v>14757.276300000016</v>
      </c>
      <c r="E13" s="10">
        <v>19388</v>
      </c>
      <c r="F13" s="10">
        <v>6436</v>
      </c>
      <c r="G13" s="10">
        <v>12952</v>
      </c>
    </row>
    <row r="14" spans="1:7" s="8" customFormat="1" ht="27" customHeight="1" x14ac:dyDescent="0.35">
      <c r="A14" s="12" t="s">
        <v>14</v>
      </c>
      <c r="B14" s="10">
        <v>112444.41817999992</v>
      </c>
      <c r="C14" s="10">
        <v>79645.227259999898</v>
      </c>
      <c r="D14" s="10">
        <v>32799.190920000001</v>
      </c>
      <c r="E14" s="10">
        <v>115242</v>
      </c>
      <c r="F14" s="10">
        <v>79401</v>
      </c>
      <c r="G14" s="10">
        <v>35840</v>
      </c>
    </row>
    <row r="15" spans="1:7" s="8" customFormat="1" ht="27" customHeight="1" x14ac:dyDescent="0.35">
      <c r="A15" s="12" t="s">
        <v>15</v>
      </c>
      <c r="B15" s="10">
        <v>31045.677170000006</v>
      </c>
      <c r="C15" s="10">
        <v>26362.801139999949</v>
      </c>
      <c r="D15" s="10">
        <v>4682.8760299999985</v>
      </c>
      <c r="E15" s="10">
        <v>31990</v>
      </c>
      <c r="F15" s="10">
        <v>27443</v>
      </c>
      <c r="G15" s="10">
        <v>4547</v>
      </c>
    </row>
    <row r="16" spans="1:7" s="8" customFormat="1" ht="27" customHeight="1" x14ac:dyDescent="0.35">
      <c r="A16" s="12" t="s">
        <v>16</v>
      </c>
      <c r="B16" s="10">
        <v>44300.827239999962</v>
      </c>
      <c r="C16" s="10">
        <v>35812.860929999966</v>
      </c>
      <c r="D16" s="10">
        <v>8487.9663099999962</v>
      </c>
      <c r="E16" s="10">
        <v>45762</v>
      </c>
      <c r="F16" s="10">
        <v>37511</v>
      </c>
      <c r="G16" s="10">
        <v>8251</v>
      </c>
    </row>
    <row r="17" spans="1:7" s="8" customFormat="1" ht="26.5" customHeight="1" x14ac:dyDescent="0.35">
      <c r="A17" s="9" t="s">
        <v>17</v>
      </c>
      <c r="B17" s="82"/>
      <c r="C17" s="82"/>
      <c r="D17" s="82"/>
      <c r="E17" s="82"/>
      <c r="F17" s="82"/>
      <c r="G17" s="82"/>
    </row>
    <row r="18" spans="1:7" s="8" customFormat="1" ht="27" customHeight="1" x14ac:dyDescent="0.35">
      <c r="A18" s="12" t="s">
        <v>18</v>
      </c>
      <c r="B18" s="10">
        <v>190774.5873900005</v>
      </c>
      <c r="C18" s="10">
        <v>132226.63685999878</v>
      </c>
      <c r="D18" s="10">
        <v>58547.950530000155</v>
      </c>
      <c r="E18" s="10">
        <v>195542</v>
      </c>
      <c r="F18" s="10">
        <v>135774</v>
      </c>
      <c r="G18" s="10">
        <v>59769</v>
      </c>
    </row>
    <row r="19" spans="1:7" s="8" customFormat="1" ht="27" customHeight="1" x14ac:dyDescent="0.35">
      <c r="A19" s="12" t="s">
        <v>19</v>
      </c>
      <c r="B19" s="10">
        <v>5679.137279999999</v>
      </c>
      <c r="C19" s="10">
        <v>4433.9695399999982</v>
      </c>
      <c r="D19" s="10">
        <v>1245.1677399999999</v>
      </c>
      <c r="E19" s="10">
        <v>5378</v>
      </c>
      <c r="F19" s="10">
        <v>4130</v>
      </c>
      <c r="G19" s="10">
        <v>1249</v>
      </c>
    </row>
    <row r="20" spans="1:7" s="8" customFormat="1" ht="27" customHeight="1" x14ac:dyDescent="0.35">
      <c r="A20" s="12" t="s">
        <v>20</v>
      </c>
      <c r="B20" s="10">
        <v>13072.291130000016</v>
      </c>
      <c r="C20" s="10">
        <v>12147.487090000006</v>
      </c>
      <c r="D20" s="10">
        <v>924.80403999999999</v>
      </c>
      <c r="E20" s="10">
        <v>10064</v>
      </c>
      <c r="F20" s="10">
        <v>9672</v>
      </c>
      <c r="G20" s="10">
        <v>391</v>
      </c>
    </row>
    <row r="21" spans="1:7" s="8" customFormat="1" ht="27" customHeight="1" x14ac:dyDescent="0.35">
      <c r="A21" s="12" t="s">
        <v>21</v>
      </c>
      <c r="B21" s="10">
        <v>1566.773439999999</v>
      </c>
      <c r="C21" s="10">
        <v>1557.3861899999988</v>
      </c>
      <c r="D21" s="10">
        <v>9.3872499999999999</v>
      </c>
      <c r="E21" s="10">
        <v>1398</v>
      </c>
      <c r="F21" s="10">
        <v>1216</v>
      </c>
      <c r="G21" s="10">
        <v>181</v>
      </c>
    </row>
    <row r="22" spans="1:7" s="8" customFormat="1" ht="27" customHeight="1" x14ac:dyDescent="0.35">
      <c r="A22" s="9" t="s">
        <v>22</v>
      </c>
      <c r="B22" s="82"/>
      <c r="C22" s="82"/>
      <c r="D22" s="82"/>
      <c r="E22" s="82"/>
      <c r="F22" s="82"/>
      <c r="G22" s="82"/>
    </row>
    <row r="23" spans="1:7" s="8" customFormat="1" ht="27" customHeight="1" x14ac:dyDescent="0.35">
      <c r="A23" s="12" t="s">
        <v>23</v>
      </c>
      <c r="B23" s="10">
        <v>68682.506949999632</v>
      </c>
      <c r="C23" s="10">
        <v>67263.081679999988</v>
      </c>
      <c r="D23" s="10">
        <v>1419.42527</v>
      </c>
      <c r="E23" s="10">
        <v>66969</v>
      </c>
      <c r="F23" s="10">
        <v>64648</v>
      </c>
      <c r="G23" s="10">
        <v>2321</v>
      </c>
    </row>
    <row r="24" spans="1:7" s="8" customFormat="1" ht="27" customHeight="1" x14ac:dyDescent="0.35">
      <c r="A24" s="12" t="s">
        <v>24</v>
      </c>
      <c r="B24" s="10">
        <v>142410.28229000021</v>
      </c>
      <c r="C24" s="10">
        <v>83102.397999999885</v>
      </c>
      <c r="D24" s="10">
        <v>59307.88429000014</v>
      </c>
      <c r="E24" s="10">
        <v>145413</v>
      </c>
      <c r="F24" s="10">
        <v>86144</v>
      </c>
      <c r="G24" s="10">
        <v>59268</v>
      </c>
    </row>
    <row r="25" spans="1:7" s="8" customFormat="1" ht="27" customHeight="1" x14ac:dyDescent="0.35">
      <c r="A25" s="12"/>
      <c r="B25" s="10"/>
      <c r="C25" s="10"/>
      <c r="D25" s="10"/>
      <c r="E25" s="10"/>
      <c r="F25" s="10"/>
      <c r="G25" s="10"/>
    </row>
    <row r="26" spans="1:7" s="8" customFormat="1" ht="27" customHeight="1" x14ac:dyDescent="0.35">
      <c r="A26" s="14" t="s">
        <v>25</v>
      </c>
      <c r="B26" s="10"/>
      <c r="C26" s="10"/>
      <c r="D26" s="10"/>
      <c r="E26" s="10"/>
      <c r="F26" s="10"/>
      <c r="G26" s="10"/>
    </row>
    <row r="27" spans="1:7" s="8" customFormat="1" ht="52.5" customHeight="1" x14ac:dyDescent="0.35">
      <c r="A27" s="6" t="s">
        <v>5</v>
      </c>
      <c r="B27" s="15">
        <f>SUM(C27:D27)</f>
        <v>99.999999999998892</v>
      </c>
      <c r="C27" s="15">
        <f>C5/B5*100</f>
        <v>79.319455533191885</v>
      </c>
      <c r="D27" s="15">
        <f>D5/B5*100</f>
        <v>20.680544466807003</v>
      </c>
      <c r="E27" s="15">
        <f>SUM(F27:G27)</f>
        <v>100.00000000000001</v>
      </c>
      <c r="F27" s="15">
        <f>F5/E5*100</f>
        <v>78.921423107224015</v>
      </c>
      <c r="G27" s="15">
        <f>G5/E5*100</f>
        <v>21.078576892775995</v>
      </c>
    </row>
    <row r="28" spans="1:7" s="8" customFormat="1" ht="27" customHeight="1" x14ac:dyDescent="0.35">
      <c r="A28" s="6" t="s">
        <v>6</v>
      </c>
      <c r="B28" s="16">
        <f>SUM(C28:D28)</f>
        <v>100.00000000000085</v>
      </c>
      <c r="C28" s="16">
        <f>C6/B6*100</f>
        <v>73.281464544968742</v>
      </c>
      <c r="D28" s="16">
        <f>D6/B6*100</f>
        <v>26.718535455032104</v>
      </c>
      <c r="E28" s="16">
        <f>SUM(F28:G28)</f>
        <v>99.99955224816199</v>
      </c>
      <c r="F28" s="16">
        <f>F6/E6*100</f>
        <v>72.35311500953712</v>
      </c>
      <c r="G28" s="16">
        <f>G6/E6*100</f>
        <v>27.646437238624866</v>
      </c>
    </row>
    <row r="29" spans="1:7" s="8" customFormat="1" ht="27" customHeight="1" x14ac:dyDescent="0.35">
      <c r="A29" s="17" t="s">
        <v>26</v>
      </c>
      <c r="B29" s="18">
        <f>B6/B$5*100</f>
        <v>65.539866719278393</v>
      </c>
      <c r="C29" s="18">
        <f>C6/C$5*100</f>
        <v>60.5508117395105</v>
      </c>
      <c r="D29" s="18">
        <f t="shared" ref="B29:D30" si="0">D6/D$5*100</f>
        <v>84.675200668325829</v>
      </c>
      <c r="E29" s="18">
        <f>E6/E$5*100</f>
        <v>63.750385348754889</v>
      </c>
      <c r="F29" s="18">
        <f>F6/F$5*100</f>
        <v>58.444700835843996</v>
      </c>
      <c r="G29" s="18">
        <f>G6/G$5*100</f>
        <v>83.614327307197513</v>
      </c>
    </row>
    <row r="30" spans="1:7" s="8" customFormat="1" ht="27" customHeight="1" x14ac:dyDescent="0.35">
      <c r="A30" s="19" t="s">
        <v>27</v>
      </c>
      <c r="B30" s="18">
        <f t="shared" si="0"/>
        <v>60.753644580471608</v>
      </c>
      <c r="C30" s="18">
        <f t="shared" si="0"/>
        <v>54.559120065939751</v>
      </c>
      <c r="D30" s="18">
        <f>D7/D$5*100</f>
        <v>84.512511885361036</v>
      </c>
      <c r="E30" s="18">
        <f>E7/E$5*100</f>
        <v>60.623066120137473</v>
      </c>
      <c r="F30" s="18">
        <f t="shared" ref="F30" si="1">F7/F$5*100</f>
        <v>54.538549732898836</v>
      </c>
      <c r="G30" s="18">
        <f>G7/G$5*100</f>
        <v>83.404428194190544</v>
      </c>
    </row>
    <row r="31" spans="1:7" s="8" customFormat="1" ht="27" customHeight="1" x14ac:dyDescent="0.35">
      <c r="A31" s="6" t="s">
        <v>7</v>
      </c>
      <c r="B31" s="16">
        <v>100</v>
      </c>
      <c r="C31" s="16">
        <v>100</v>
      </c>
      <c r="D31" s="16">
        <v>100</v>
      </c>
      <c r="E31" s="16">
        <v>100</v>
      </c>
      <c r="F31" s="16">
        <v>100</v>
      </c>
      <c r="G31" s="16">
        <v>100</v>
      </c>
    </row>
    <row r="32" spans="1:7" s="8" customFormat="1" ht="27" customHeight="1" x14ac:dyDescent="0.35">
      <c r="A32" s="9" t="s">
        <v>8</v>
      </c>
      <c r="B32" s="20"/>
      <c r="C32" s="20"/>
      <c r="D32" s="20"/>
      <c r="E32" s="20"/>
      <c r="F32" s="20"/>
      <c r="G32" s="20"/>
    </row>
    <row r="33" spans="1:8" s="8" customFormat="1" ht="27" customHeight="1" x14ac:dyDescent="0.35">
      <c r="A33" s="12" t="s">
        <v>9</v>
      </c>
      <c r="B33" s="18">
        <f t="shared" ref="B33:D35" si="2">B9/B$7*100</f>
        <v>10.572231117106774</v>
      </c>
      <c r="C33" s="18">
        <f t="shared" si="2"/>
        <v>12.397543072832983</v>
      </c>
      <c r="D33" s="18">
        <f t="shared" si="2"/>
        <v>6.0526186103608337</v>
      </c>
      <c r="E33" s="18">
        <f t="shared" ref="E33:G33" si="3">E9/E$7*100</f>
        <v>10.619073179459653</v>
      </c>
      <c r="F33" s="18">
        <f t="shared" si="3"/>
        <v>12.553053212372008</v>
      </c>
      <c r="G33" s="18">
        <f t="shared" si="3"/>
        <v>5.8840720896249392</v>
      </c>
    </row>
    <row r="34" spans="1:8" s="8" customFormat="1" ht="27" customHeight="1" x14ac:dyDescent="0.35">
      <c r="A34" s="12" t="s">
        <v>10</v>
      </c>
      <c r="B34" s="18">
        <f>B10/B$7*100</f>
        <v>88.007280788157402</v>
      </c>
      <c r="C34" s="18">
        <f t="shared" si="2"/>
        <v>85.697502913721607</v>
      </c>
      <c r="D34" s="18">
        <f t="shared" si="2"/>
        <v>93.726468095485629</v>
      </c>
      <c r="E34" s="18">
        <f t="shared" ref="E34:G34" si="4">E10/E$7*100</f>
        <v>88.147771468391852</v>
      </c>
      <c r="F34" s="18">
        <f t="shared" si="4"/>
        <v>85.94819353811873</v>
      </c>
      <c r="G34" s="18">
        <f t="shared" si="4"/>
        <v>93.533041078097085</v>
      </c>
    </row>
    <row r="35" spans="1:8" s="8" customFormat="1" ht="27" customHeight="1" x14ac:dyDescent="0.35">
      <c r="A35" s="12" t="s">
        <v>11</v>
      </c>
      <c r="B35" s="18">
        <f t="shared" si="2"/>
        <v>1.4204880947358254</v>
      </c>
      <c r="C35" s="18">
        <f t="shared" si="2"/>
        <v>1.9049540134450045</v>
      </c>
      <c r="D35" s="18">
        <f t="shared" si="2"/>
        <v>0.22091329415384664</v>
      </c>
      <c r="E35" s="18">
        <f t="shared" ref="E35:G35" si="5">E11/E$7*100</f>
        <v>1.233155352148487</v>
      </c>
      <c r="F35" s="18">
        <f t="shared" si="5"/>
        <v>1.4987532495092577</v>
      </c>
      <c r="G35" s="18">
        <f t="shared" si="5"/>
        <v>0.58288683227796723</v>
      </c>
    </row>
    <row r="36" spans="1:8" s="8" customFormat="1" ht="27" customHeight="1" x14ac:dyDescent="0.35">
      <c r="A36" s="9" t="s">
        <v>12</v>
      </c>
      <c r="B36" s="20"/>
      <c r="C36" s="20"/>
      <c r="D36" s="20"/>
      <c r="E36" s="20"/>
      <c r="F36" s="20"/>
      <c r="G36" s="20"/>
    </row>
    <row r="37" spans="1:8" s="8" customFormat="1" ht="27" customHeight="1" x14ac:dyDescent="0.35">
      <c r="A37" s="12" t="s">
        <v>13</v>
      </c>
      <c r="B37" s="18">
        <f>B13/B$7*100</f>
        <v>11.038684331138882</v>
      </c>
      <c r="C37" s="18">
        <f t="shared" ref="B37:D40" si="6">C13/C$7*100</f>
        <v>5.682547861506607</v>
      </c>
      <c r="D37" s="18">
        <f t="shared" si="6"/>
        <v>24.300889347682141</v>
      </c>
      <c r="E37" s="18">
        <f>E13/E$7*100</f>
        <v>9.1288338936444706</v>
      </c>
      <c r="F37" s="18">
        <f t="shared" ref="F37:G37" si="7">F13/F$7*100</f>
        <v>4.2681309353281343</v>
      </c>
      <c r="G37" s="18">
        <f t="shared" si="7"/>
        <v>21.029387887644098</v>
      </c>
      <c r="H37" s="97"/>
    </row>
    <row r="38" spans="1:8" s="8" customFormat="1" ht="27" customHeight="1" x14ac:dyDescent="0.35">
      <c r="A38" s="12" t="s">
        <v>14</v>
      </c>
      <c r="B38" s="18">
        <f t="shared" si="6"/>
        <v>53.267768446679099</v>
      </c>
      <c r="C38" s="18">
        <f t="shared" si="6"/>
        <v>52.967760572105128</v>
      </c>
      <c r="D38" s="18">
        <f t="shared" si="6"/>
        <v>54.010610971647935</v>
      </c>
      <c r="E38" s="18">
        <f t="shared" ref="E38:G38" si="8">E14/E$7*100</f>
        <v>54.261660592705596</v>
      </c>
      <c r="F38" s="18">
        <f t="shared" si="8"/>
        <v>52.655976444373707</v>
      </c>
      <c r="G38" s="18">
        <f t="shared" si="8"/>
        <v>58.191264815716835</v>
      </c>
      <c r="H38" s="97"/>
    </row>
    <row r="39" spans="1:8" s="8" customFormat="1" ht="27" customHeight="1" x14ac:dyDescent="0.35">
      <c r="A39" s="12" t="s">
        <v>15</v>
      </c>
      <c r="B39" s="18">
        <f t="shared" si="6"/>
        <v>14.707123479572202</v>
      </c>
      <c r="C39" s="18">
        <f t="shared" si="6"/>
        <v>17.532482319814264</v>
      </c>
      <c r="D39" s="18">
        <f t="shared" si="6"/>
        <v>7.7113181267699709</v>
      </c>
      <c r="E39" s="18">
        <f t="shared" ref="E39:G39" si="9">E15/E$7*100</f>
        <v>15.062481754574305</v>
      </c>
      <c r="F39" s="18">
        <f t="shared" si="9"/>
        <v>18.199241339063079</v>
      </c>
      <c r="G39" s="18">
        <f t="shared" si="9"/>
        <v>7.3826919954538077</v>
      </c>
      <c r="H39" s="97"/>
    </row>
    <row r="40" spans="1:8" s="8" customFormat="1" ht="27" customHeight="1" x14ac:dyDescent="0.35">
      <c r="A40" s="12" t="s">
        <v>16</v>
      </c>
      <c r="B40" s="18">
        <f t="shared" si="6"/>
        <v>20.986423742609414</v>
      </c>
      <c r="C40" s="18">
        <f t="shared" si="6"/>
        <v>23.817209246573736</v>
      </c>
      <c r="D40" s="18">
        <f t="shared" si="6"/>
        <v>13.977181553899861</v>
      </c>
      <c r="E40" s="18">
        <f t="shared" ref="E40:G40" si="10">E16/E$7*100</f>
        <v>21.547023759075628</v>
      </c>
      <c r="F40" s="18">
        <f t="shared" si="10"/>
        <v>24.875988116080428</v>
      </c>
      <c r="G40" s="18">
        <f t="shared" si="10"/>
        <v>13.396655301185255</v>
      </c>
      <c r="H40" s="97"/>
    </row>
    <row r="41" spans="1:8" s="8" customFormat="1" ht="27" customHeight="1" x14ac:dyDescent="0.35">
      <c r="A41" s="9" t="s">
        <v>17</v>
      </c>
      <c r="B41" s="20"/>
      <c r="C41" s="20"/>
      <c r="D41" s="20"/>
      <c r="E41" s="20"/>
      <c r="F41" s="20"/>
      <c r="G41" s="20"/>
    </row>
    <row r="42" spans="1:8" s="8" customFormat="1" ht="27" customHeight="1" x14ac:dyDescent="0.35">
      <c r="A42" s="12" t="s">
        <v>18</v>
      </c>
      <c r="B42" s="18">
        <f t="shared" ref="B42:D43" si="11">B18/B$7*100</f>
        <v>90.374753243276558</v>
      </c>
      <c r="C42" s="18">
        <f t="shared" si="11"/>
        <v>87.936830409078226</v>
      </c>
      <c r="D42" s="18">
        <f t="shared" si="11"/>
        <v>96.411237306920953</v>
      </c>
      <c r="E42" s="18">
        <f t="shared" ref="E42:G42" si="12">E18/E$7*100</f>
        <v>92.070891130133433</v>
      </c>
      <c r="F42" s="18">
        <f>F18/F$7*100</f>
        <v>90.040585707464587</v>
      </c>
      <c r="G42" s="18">
        <f t="shared" si="12"/>
        <v>97.043351193375543</v>
      </c>
    </row>
    <row r="43" spans="1:8" s="8" customFormat="1" ht="27" customHeight="1" x14ac:dyDescent="0.35">
      <c r="A43" s="12" t="s">
        <v>19</v>
      </c>
      <c r="B43" s="18">
        <f t="shared" si="11"/>
        <v>2.6903511486330958</v>
      </c>
      <c r="C43" s="18">
        <f t="shared" si="11"/>
        <v>2.9487948626480862</v>
      </c>
      <c r="D43" s="18">
        <f t="shared" si="11"/>
        <v>2.0504246755238573</v>
      </c>
      <c r="E43" s="18">
        <f t="shared" ref="E43:G43" si="13">E19/E$7*100</f>
        <v>2.5322296616474089</v>
      </c>
      <c r="F43" s="18">
        <f t="shared" si="13"/>
        <v>2.7388720887049711</v>
      </c>
      <c r="G43" s="18">
        <f t="shared" si="13"/>
        <v>2.0279266114628998</v>
      </c>
    </row>
    <row r="44" spans="1:8" s="8" customFormat="1" ht="27" customHeight="1" x14ac:dyDescent="0.35">
      <c r="A44" s="12" t="s">
        <v>20</v>
      </c>
      <c r="B44" s="18">
        <f t="shared" ref="B44:D45" si="14">B20/B$7*100</f>
        <v>6.1926753524193341</v>
      </c>
      <c r="C44" s="18">
        <f t="shared" si="14"/>
        <v>8.0786408661427078</v>
      </c>
      <c r="D44" s="18">
        <f t="shared" si="14"/>
        <v>1.5228799805238713</v>
      </c>
      <c r="E44" s="18">
        <f t="shared" ref="E44:G44" si="15">E20/E$7*100</f>
        <v>4.7386313341055271</v>
      </c>
      <c r="F44" s="18">
        <f t="shared" si="15"/>
        <v>6.4141333757759034</v>
      </c>
      <c r="G44" s="18">
        <f t="shared" si="15"/>
        <v>0.63484331872057154</v>
      </c>
    </row>
    <row r="45" spans="1:8" s="8" customFormat="1" ht="27" customHeight="1" x14ac:dyDescent="0.35">
      <c r="A45" s="12" t="s">
        <v>21</v>
      </c>
      <c r="B45" s="18">
        <f t="shared" si="14"/>
        <v>0.74222025567091499</v>
      </c>
      <c r="C45" s="18">
        <f t="shared" si="14"/>
        <v>1.0357338621300214</v>
      </c>
      <c r="D45" s="18">
        <f t="shared" si="14"/>
        <v>1.5458037031469618E-2</v>
      </c>
      <c r="E45" s="18">
        <f t="shared" ref="E45:G45" si="16">E21/E$7*100</f>
        <v>0.65824787411362551</v>
      </c>
      <c r="F45" s="18">
        <f t="shared" si="16"/>
        <v>0.80640882805453873</v>
      </c>
      <c r="G45" s="18">
        <f t="shared" si="16"/>
        <v>0.29387887644098065</v>
      </c>
    </row>
    <row r="46" spans="1:8" s="8" customFormat="1" ht="27" customHeight="1" x14ac:dyDescent="0.35">
      <c r="A46" s="9" t="s">
        <v>22</v>
      </c>
      <c r="B46" s="20"/>
      <c r="C46" s="20"/>
      <c r="D46" s="20"/>
      <c r="E46" s="20"/>
      <c r="F46" s="20"/>
      <c r="G46" s="20"/>
    </row>
    <row r="47" spans="1:8" s="8" customFormat="1" ht="27" customHeight="1" x14ac:dyDescent="0.35">
      <c r="A47" s="12" t="s">
        <v>23</v>
      </c>
      <c r="B47" s="18">
        <f>B23/B$7*100</f>
        <v>32.536642865574841</v>
      </c>
      <c r="C47" s="18">
        <f>C23/C$7*100</f>
        <v>44.733060954645765</v>
      </c>
      <c r="D47" s="18">
        <f>D23/D$7*100</f>
        <v>2.3373755239355254</v>
      </c>
      <c r="E47" s="18">
        <f>E23/E$7*100</f>
        <v>31.53233324858039</v>
      </c>
      <c r="F47" s="18">
        <f t="shared" ref="F47" si="17">F23/F$7*100</f>
        <v>42.872300917820574</v>
      </c>
      <c r="G47" s="18">
        <f>G23/G$7*100</f>
        <v>3.7684689072901443</v>
      </c>
    </row>
    <row r="48" spans="1:8" s="8" customFormat="1" ht="27" customHeight="1" thickBot="1" x14ac:dyDescent="0.4">
      <c r="A48" s="12" t="s">
        <v>24</v>
      </c>
      <c r="B48" s="18">
        <f>B24/B$7*100</f>
        <v>67.46335713442474</v>
      </c>
      <c r="C48" s="18">
        <f>C24/C$7*100</f>
        <v>55.266939045354</v>
      </c>
      <c r="D48" s="18">
        <f>D24/D$7*100</f>
        <v>97.662624476064593</v>
      </c>
      <c r="E48" s="18">
        <f t="shared" ref="E48" si="18">E24/E$7*100</f>
        <v>68.467666751419614</v>
      </c>
      <c r="F48" s="18">
        <f>F24/F$7*100</f>
        <v>57.127699082179426</v>
      </c>
      <c r="G48" s="18">
        <f t="shared" ref="G48" si="19">G24/G$7*100</f>
        <v>96.229907452508527</v>
      </c>
    </row>
    <row r="49" spans="1:7" ht="23.25" hidden="1" customHeight="1" thickBot="1" x14ac:dyDescent="0.55000000000000004">
      <c r="A49" s="34"/>
      <c r="B49" s="35"/>
      <c r="C49" s="36"/>
      <c r="D49" s="35"/>
      <c r="E49" s="35"/>
      <c r="F49" s="36"/>
      <c r="G49" s="35"/>
    </row>
    <row r="50" spans="1:7" ht="23.25" hidden="1" customHeight="1" thickBot="1" x14ac:dyDescent="0.55000000000000004">
      <c r="A50" s="37" t="s">
        <v>44</v>
      </c>
      <c r="B50" s="35"/>
      <c r="C50" s="36"/>
      <c r="D50" s="35"/>
      <c r="E50" s="35"/>
      <c r="F50" s="36"/>
      <c r="G50" s="35"/>
    </row>
    <row r="51" spans="1:7" ht="23.25" hidden="1" customHeight="1" thickBot="1" x14ac:dyDescent="0.55000000000000004">
      <c r="A51" s="38" t="s">
        <v>45</v>
      </c>
      <c r="B51" s="35">
        <v>249822</v>
      </c>
      <c r="C51" s="39" t="e">
        <f>B51/#REF!*100</f>
        <v>#REF!</v>
      </c>
      <c r="D51" s="35">
        <v>309749</v>
      </c>
      <c r="E51" s="35"/>
      <c r="F51" s="39"/>
      <c r="G51" s="35"/>
    </row>
    <row r="52" spans="1:7" ht="23.25" hidden="1" customHeight="1" thickBot="1" x14ac:dyDescent="0.55000000000000004">
      <c r="A52" s="38" t="s">
        <v>46</v>
      </c>
      <c r="B52" s="35">
        <v>31291</v>
      </c>
      <c r="C52" s="39" t="e">
        <f>B52/#REF!*100</f>
        <v>#REF!</v>
      </c>
      <c r="D52" s="35">
        <v>34259</v>
      </c>
      <c r="E52" s="35"/>
      <c r="F52" s="39"/>
      <c r="G52" s="35"/>
    </row>
    <row r="53" spans="1:7" ht="23.25" hidden="1" customHeight="1" thickBot="1" x14ac:dyDescent="0.55000000000000004">
      <c r="A53" s="38" t="s">
        <v>47</v>
      </c>
      <c r="B53" s="35">
        <v>28480</v>
      </c>
      <c r="C53" s="39" t="e">
        <f>B53/#REF!*100</f>
        <v>#REF!</v>
      </c>
      <c r="D53" s="35">
        <v>30871</v>
      </c>
      <c r="E53" s="35"/>
      <c r="F53" s="39"/>
      <c r="G53" s="35"/>
    </row>
    <row r="54" spans="1:7" ht="23.25" hidden="1" customHeight="1" thickBot="1" x14ac:dyDescent="0.55000000000000004">
      <c r="A54" s="38" t="s">
        <v>48</v>
      </c>
      <c r="B54" s="35">
        <v>23251</v>
      </c>
      <c r="C54" s="39" t="e">
        <f>B54/#REF!*100</f>
        <v>#REF!</v>
      </c>
      <c r="D54" s="35">
        <v>18493</v>
      </c>
      <c r="E54" s="35"/>
      <c r="F54" s="39"/>
      <c r="G54" s="35"/>
    </row>
    <row r="55" spans="1:7" ht="1.4" customHeight="1" thickBot="1" x14ac:dyDescent="0.55000000000000004">
      <c r="A55" s="21"/>
      <c r="B55" s="22"/>
      <c r="C55" s="22"/>
      <c r="D55" s="22"/>
      <c r="E55" s="22"/>
      <c r="F55" s="22"/>
      <c r="G55" s="22"/>
    </row>
    <row r="56" spans="1:7" s="23" customFormat="1" ht="59.15" customHeight="1" thickTop="1" x14ac:dyDescent="0.55000000000000004">
      <c r="A56" s="84" t="s">
        <v>95</v>
      </c>
      <c r="B56" s="85"/>
      <c r="C56" s="85"/>
      <c r="D56" s="85"/>
      <c r="E56" s="85"/>
      <c r="F56" s="24"/>
      <c r="G56" s="24"/>
    </row>
    <row r="57" spans="1:7" s="23" customFormat="1" ht="69" customHeight="1" x14ac:dyDescent="0.55000000000000004">
      <c r="A57" s="98" t="s">
        <v>96</v>
      </c>
      <c r="B57" s="98"/>
      <c r="C57" s="98"/>
      <c r="D57" s="98"/>
      <c r="E57" s="98"/>
      <c r="F57" s="24"/>
      <c r="G57" s="24"/>
    </row>
    <row r="58" spans="1:7" x14ac:dyDescent="0.5">
      <c r="A58" s="66"/>
      <c r="B58" s="66"/>
      <c r="C58" s="66"/>
      <c r="D58" s="66"/>
      <c r="E58" s="66"/>
      <c r="F58" s="66"/>
      <c r="G58" s="66"/>
    </row>
    <row r="59" spans="1:7" x14ac:dyDescent="0.5">
      <c r="A59" s="66"/>
      <c r="B59" s="66"/>
      <c r="C59" s="66"/>
      <c r="D59" s="66"/>
      <c r="E59" s="66"/>
      <c r="F59" s="66"/>
      <c r="G59" s="66"/>
    </row>
    <row r="61" spans="1:7" ht="24.5" x14ac:dyDescent="0.5">
      <c r="B61" s="7"/>
      <c r="C61" s="7"/>
      <c r="D61" s="7"/>
      <c r="E61" s="7"/>
      <c r="F61" s="7"/>
      <c r="G61" s="7"/>
    </row>
    <row r="62" spans="1:7" ht="24.5" x14ac:dyDescent="0.5">
      <c r="B62" s="7"/>
      <c r="C62" s="7"/>
      <c r="D62" s="7"/>
      <c r="E62" s="7"/>
      <c r="F62" s="7"/>
      <c r="G62" s="7"/>
    </row>
    <row r="63" spans="1:7" s="28" customFormat="1" ht="22.5" x14ac:dyDescent="0.45">
      <c r="A63" s="27" t="s">
        <v>29</v>
      </c>
      <c r="B63" s="88"/>
      <c r="C63" s="88"/>
      <c r="D63" s="88"/>
      <c r="E63" s="88"/>
      <c r="F63" s="88"/>
      <c r="G63" s="88"/>
    </row>
    <row r="64" spans="1:7" x14ac:dyDescent="0.5">
      <c r="B64" s="88"/>
      <c r="C64" s="88"/>
      <c r="D64" s="88"/>
      <c r="E64" s="88"/>
      <c r="F64" s="88"/>
      <c r="G64" s="88"/>
    </row>
  </sheetData>
  <mergeCells count="4">
    <mergeCell ref="A57:E57"/>
    <mergeCell ref="A2:A3"/>
    <mergeCell ref="B2:D2"/>
    <mergeCell ref="E2:G2"/>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sheetPr>
  <dimension ref="A1:P58"/>
  <sheetViews>
    <sheetView zoomScale="55" zoomScaleNormal="55" zoomScaleSheetLayoutView="62" zoomScalePageLayoutView="50" workbookViewId="0">
      <selection activeCell="A2" sqref="A2:A3"/>
    </sheetView>
  </sheetViews>
  <sheetFormatPr defaultColWidth="8.81640625" defaultRowHeight="26" x14ac:dyDescent="0.55000000000000004"/>
  <cols>
    <col min="1" max="1" width="85.7265625" style="25" customWidth="1"/>
    <col min="2" max="7" width="19.81640625" style="26" customWidth="1"/>
    <col min="8" max="16384" width="8.81640625" style="23"/>
  </cols>
  <sheetData>
    <row r="1" spans="1:8" ht="36" customHeight="1" thickBot="1" x14ac:dyDescent="0.6">
      <c r="A1" s="76" t="s">
        <v>102</v>
      </c>
      <c r="B1" s="90"/>
      <c r="C1" s="90"/>
      <c r="D1" s="90"/>
      <c r="E1" s="90"/>
      <c r="F1" s="90"/>
      <c r="G1" s="90"/>
    </row>
    <row r="2" spans="1:8" ht="38.25" customHeight="1" thickTop="1" thickBot="1" x14ac:dyDescent="0.6">
      <c r="A2" s="99" t="s">
        <v>0</v>
      </c>
      <c r="B2" s="101">
        <v>2020</v>
      </c>
      <c r="C2" s="102"/>
      <c r="D2" s="102"/>
      <c r="E2" s="101">
        <v>2021</v>
      </c>
      <c r="F2" s="102"/>
      <c r="G2" s="102"/>
    </row>
    <row r="3" spans="1:8" ht="38.25" customHeight="1" thickTop="1" thickBot="1" x14ac:dyDescent="0.6">
      <c r="A3" s="100"/>
      <c r="B3" s="48" t="s">
        <v>1</v>
      </c>
      <c r="C3" s="48" t="s">
        <v>92</v>
      </c>
      <c r="D3" s="48" t="s">
        <v>93</v>
      </c>
      <c r="E3" s="48" t="s">
        <v>1</v>
      </c>
      <c r="F3" s="48" t="s">
        <v>92</v>
      </c>
      <c r="G3" s="48" t="s">
        <v>93</v>
      </c>
    </row>
    <row r="4" spans="1:8" ht="27" customHeight="1" thickTop="1" x14ac:dyDescent="0.55000000000000004">
      <c r="A4" s="3" t="s">
        <v>4</v>
      </c>
      <c r="B4" s="89"/>
      <c r="C4" s="89"/>
      <c r="D4" s="89"/>
      <c r="E4" s="89"/>
      <c r="F4" s="89"/>
      <c r="G4" s="89"/>
      <c r="H4" s="4"/>
    </row>
    <row r="5" spans="1:8" s="29" customFormat="1" ht="27" customHeight="1" x14ac:dyDescent="0.35">
      <c r="A5" s="6" t="s">
        <v>30</v>
      </c>
      <c r="B5" s="7">
        <v>16630.063730000016</v>
      </c>
      <c r="C5" s="7">
        <v>16513.162080000002</v>
      </c>
      <c r="D5" s="7">
        <v>116.90164999999999</v>
      </c>
      <c r="E5" s="7">
        <v>10956</v>
      </c>
      <c r="F5" s="7">
        <v>10800</v>
      </c>
      <c r="G5" s="7">
        <v>156</v>
      </c>
      <c r="H5" s="42"/>
    </row>
    <row r="6" spans="1:8" s="29" customFormat="1" ht="27" customHeight="1" x14ac:dyDescent="0.35">
      <c r="A6" s="9" t="s">
        <v>8</v>
      </c>
      <c r="B6" s="82"/>
      <c r="C6" s="82"/>
      <c r="D6" s="82"/>
      <c r="E6" s="82"/>
      <c r="F6" s="82"/>
      <c r="G6" s="82"/>
      <c r="H6" s="42"/>
    </row>
    <row r="7" spans="1:8" s="29" customFormat="1" ht="27" customHeight="1" x14ac:dyDescent="0.35">
      <c r="A7" s="12" t="s">
        <v>9</v>
      </c>
      <c r="B7" s="10">
        <v>7779.331110000001</v>
      </c>
      <c r="C7" s="10">
        <v>7779.331110000001</v>
      </c>
      <c r="D7" s="82">
        <v>0</v>
      </c>
      <c r="E7" s="10">
        <v>4403</v>
      </c>
      <c r="F7" s="10">
        <v>4366</v>
      </c>
      <c r="G7" s="10">
        <v>38</v>
      </c>
    </row>
    <row r="8" spans="1:8" s="29" customFormat="1" ht="27" customHeight="1" x14ac:dyDescent="0.35">
      <c r="A8" s="12" t="s">
        <v>10</v>
      </c>
      <c r="B8" s="10">
        <v>8817.1874499999922</v>
      </c>
      <c r="C8" s="10">
        <v>8700.2857999999924</v>
      </c>
      <c r="D8" s="10">
        <v>116.90164999999999</v>
      </c>
      <c r="E8" s="10">
        <v>6529</v>
      </c>
      <c r="F8" s="10">
        <v>6411</v>
      </c>
      <c r="G8" s="10">
        <v>118</v>
      </c>
    </row>
    <row r="9" spans="1:8" s="29" customFormat="1" ht="27" customHeight="1" x14ac:dyDescent="0.35">
      <c r="A9" s="12" t="s">
        <v>11</v>
      </c>
      <c r="B9" s="10">
        <v>33.545169999999999</v>
      </c>
      <c r="C9" s="10">
        <v>33.545169999999999</v>
      </c>
      <c r="D9" s="82">
        <v>0</v>
      </c>
      <c r="E9" s="10">
        <v>23</v>
      </c>
      <c r="F9" s="10">
        <v>23</v>
      </c>
      <c r="G9" s="82">
        <v>0</v>
      </c>
    </row>
    <row r="10" spans="1:8" s="29" customFormat="1" ht="25.5" customHeight="1" x14ac:dyDescent="0.35">
      <c r="A10" s="9" t="s">
        <v>12</v>
      </c>
      <c r="B10" s="82"/>
      <c r="C10" s="82"/>
      <c r="D10" s="82"/>
      <c r="E10" s="82"/>
      <c r="F10" s="82"/>
      <c r="G10" s="82"/>
    </row>
    <row r="11" spans="1:8" s="29" customFormat="1" ht="27" customHeight="1" x14ac:dyDescent="0.35">
      <c r="A11" s="12" t="s">
        <v>13</v>
      </c>
      <c r="B11" s="10">
        <v>1528.8487699999998</v>
      </c>
      <c r="C11" s="10">
        <v>1515.6543499999996</v>
      </c>
      <c r="D11" s="10">
        <v>13.194419999999999</v>
      </c>
      <c r="E11" s="10">
        <v>576</v>
      </c>
      <c r="F11" s="10">
        <v>576</v>
      </c>
      <c r="G11" s="82">
        <v>0</v>
      </c>
    </row>
    <row r="12" spans="1:8" s="29" customFormat="1" ht="27" customHeight="1" x14ac:dyDescent="0.35">
      <c r="A12" s="12" t="s">
        <v>14</v>
      </c>
      <c r="B12" s="10">
        <v>8900.0245099999829</v>
      </c>
      <c r="C12" s="10">
        <v>8796.3172799999884</v>
      </c>
      <c r="D12" s="10">
        <v>103.70723000000001</v>
      </c>
      <c r="E12" s="10">
        <v>6499</v>
      </c>
      <c r="F12" s="10">
        <v>6425</v>
      </c>
      <c r="G12" s="10">
        <v>74</v>
      </c>
    </row>
    <row r="13" spans="1:8" s="29" customFormat="1" ht="27" customHeight="1" x14ac:dyDescent="0.35">
      <c r="A13" s="12" t="s">
        <v>15</v>
      </c>
      <c r="B13" s="10">
        <v>3099.6628499999997</v>
      </c>
      <c r="C13" s="10">
        <v>3099.6628499999997</v>
      </c>
      <c r="D13" s="10">
        <v>0</v>
      </c>
      <c r="E13" s="10">
        <v>1938</v>
      </c>
      <c r="F13" s="10">
        <v>1938</v>
      </c>
      <c r="G13" s="82">
        <v>0</v>
      </c>
    </row>
    <row r="14" spans="1:8" s="29" customFormat="1" ht="27" customHeight="1" x14ac:dyDescent="0.35">
      <c r="A14" s="12" t="s">
        <v>16</v>
      </c>
      <c r="B14" s="10">
        <v>3101.5276000000017</v>
      </c>
      <c r="C14" s="10">
        <v>3101.5276000000017</v>
      </c>
      <c r="D14" s="10">
        <v>0</v>
      </c>
      <c r="E14" s="10">
        <v>1942</v>
      </c>
      <c r="F14" s="10">
        <v>1861</v>
      </c>
      <c r="G14" s="10">
        <v>81</v>
      </c>
    </row>
    <row r="15" spans="1:8" s="29" customFormat="1" ht="27" customHeight="1" x14ac:dyDescent="0.35">
      <c r="A15" s="30" t="s">
        <v>31</v>
      </c>
      <c r="B15" s="7">
        <v>119734.14437999921</v>
      </c>
      <c r="C15" s="7">
        <v>108722.35674999957</v>
      </c>
      <c r="D15" s="7">
        <v>11011.787629999984</v>
      </c>
      <c r="E15" s="7">
        <v>126994</v>
      </c>
      <c r="F15" s="7">
        <v>114895</v>
      </c>
      <c r="G15" s="7">
        <v>12100</v>
      </c>
    </row>
    <row r="16" spans="1:8" s="29" customFormat="1" ht="27" customHeight="1" x14ac:dyDescent="0.35">
      <c r="A16" s="12" t="s">
        <v>32</v>
      </c>
      <c r="B16" s="10">
        <v>8272.2299199999925</v>
      </c>
      <c r="C16" s="10">
        <v>7132.7043599999979</v>
      </c>
      <c r="D16" s="10">
        <v>1139.5255600000003</v>
      </c>
      <c r="E16" s="10">
        <v>8931</v>
      </c>
      <c r="F16" s="10">
        <v>7394</v>
      </c>
      <c r="G16" s="10">
        <v>1538</v>
      </c>
    </row>
    <row r="17" spans="1:7" s="29" customFormat="1" ht="27" customHeight="1" x14ac:dyDescent="0.35">
      <c r="A17" s="12" t="s">
        <v>33</v>
      </c>
      <c r="B17" s="10">
        <f>B15-B16</f>
        <v>111461.91445999921</v>
      </c>
      <c r="C17" s="10">
        <f t="shared" ref="C17:D17" si="0">C15-C16</f>
        <v>101589.65238999957</v>
      </c>
      <c r="D17" s="10">
        <f t="shared" si="0"/>
        <v>9872.2620699999843</v>
      </c>
      <c r="E17" s="10">
        <f>E15-E16</f>
        <v>118063</v>
      </c>
      <c r="F17" s="10">
        <f>F15-F16</f>
        <v>107501</v>
      </c>
      <c r="G17" s="10">
        <f t="shared" ref="G17" si="1">G15-G16</f>
        <v>10562</v>
      </c>
    </row>
    <row r="18" spans="1:7" s="31" customFormat="1" ht="27" customHeight="1" x14ac:dyDescent="0.35">
      <c r="A18" s="30" t="s">
        <v>34</v>
      </c>
      <c r="B18" s="7">
        <f>SUM(B19:B21)</f>
        <v>51762.144999999982</v>
      </c>
      <c r="C18" s="7">
        <f t="shared" ref="C18:D18" si="2">SUM(C19:C21)</f>
        <v>48641.401939999931</v>
      </c>
      <c r="D18" s="7">
        <f t="shared" si="2"/>
        <v>3120.7430600000007</v>
      </c>
      <c r="E18" s="7">
        <f>SUM(E19:E21)</f>
        <v>36385</v>
      </c>
      <c r="F18" s="7">
        <f t="shared" ref="F18:G18" si="3">SUM(F19:F21)</f>
        <v>33278</v>
      </c>
      <c r="G18" s="7">
        <f t="shared" si="3"/>
        <v>3109</v>
      </c>
    </row>
    <row r="19" spans="1:7" s="29" customFormat="1" ht="27" customHeight="1" x14ac:dyDescent="0.35">
      <c r="A19" s="12" t="s">
        <v>35</v>
      </c>
      <c r="B19" s="10">
        <v>16630.063730000016</v>
      </c>
      <c r="C19" s="10">
        <v>16513.162080000002</v>
      </c>
      <c r="D19" s="10">
        <v>116.90164999999999</v>
      </c>
      <c r="E19" s="10">
        <v>10956</v>
      </c>
      <c r="F19" s="10">
        <v>10800</v>
      </c>
      <c r="G19" s="10">
        <v>156</v>
      </c>
    </row>
    <row r="20" spans="1:7" s="29" customFormat="1" ht="27" customHeight="1" x14ac:dyDescent="0.35">
      <c r="A20" s="12" t="s">
        <v>36</v>
      </c>
      <c r="B20" s="10">
        <v>26859.851349999975</v>
      </c>
      <c r="C20" s="10">
        <v>24995.535499999933</v>
      </c>
      <c r="D20" s="10">
        <v>1864.3158500000002</v>
      </c>
      <c r="E20" s="10">
        <v>16498</v>
      </c>
      <c r="F20" s="10">
        <v>15084</v>
      </c>
      <c r="G20" s="10">
        <v>1415</v>
      </c>
    </row>
    <row r="21" spans="1:7" s="29" customFormat="1" ht="27" customHeight="1" x14ac:dyDescent="0.35">
      <c r="A21" s="12" t="s">
        <v>32</v>
      </c>
      <c r="B21" s="10">
        <v>8272.2299199999925</v>
      </c>
      <c r="C21" s="10">
        <v>7132.7043599999979</v>
      </c>
      <c r="D21" s="10">
        <v>1139.5255600000003</v>
      </c>
      <c r="E21" s="10">
        <v>8931</v>
      </c>
      <c r="F21" s="10">
        <v>7394</v>
      </c>
      <c r="G21" s="10">
        <v>1538</v>
      </c>
    </row>
    <row r="22" spans="1:7" s="29" customFormat="1" ht="27" customHeight="1" x14ac:dyDescent="0.35">
      <c r="A22" s="12"/>
      <c r="B22" s="10"/>
      <c r="C22" s="10"/>
      <c r="D22" s="10"/>
      <c r="E22" s="10"/>
      <c r="F22" s="10"/>
      <c r="G22" s="10"/>
    </row>
    <row r="23" spans="1:7" s="29" customFormat="1" ht="27" customHeight="1" x14ac:dyDescent="0.35">
      <c r="A23" s="14" t="s">
        <v>25</v>
      </c>
      <c r="B23" s="10"/>
      <c r="C23" s="10"/>
      <c r="D23" s="10"/>
      <c r="E23" s="7"/>
      <c r="F23" s="10"/>
      <c r="G23" s="10"/>
    </row>
    <row r="24" spans="1:7" s="29" customFormat="1" ht="27" customHeight="1" x14ac:dyDescent="0.35">
      <c r="A24" s="6" t="s">
        <v>37</v>
      </c>
      <c r="B24" s="15">
        <v>7.3</v>
      </c>
      <c r="C24" s="15">
        <f>C5/'1 - Residential Sts 2'!C6*100</f>
        <v>9.8953118900311825</v>
      </c>
      <c r="D24" s="15">
        <f>D5/'1 - Residential Sts 2'!D6*100</f>
        <v>0.19213273978771966</v>
      </c>
      <c r="E24" s="15">
        <f>E5/'1 - Residential Sts 2'!E6*100</f>
        <v>4.9055691373613088</v>
      </c>
      <c r="F24" s="15">
        <f>F5/'1 - Residential Sts 2'!F6*100</f>
        <v>6.6834991831278776</v>
      </c>
      <c r="G24" s="15">
        <f>G5/'1 - Residential Sts 2'!G6*100</f>
        <v>0.25265203660215402</v>
      </c>
    </row>
    <row r="25" spans="1:7" s="29" customFormat="1" ht="27" customHeight="1" x14ac:dyDescent="0.35">
      <c r="A25" s="6" t="s">
        <v>38</v>
      </c>
      <c r="B25" s="15">
        <f>B7/(B7+'1 - Residential Sts 2'!B9)*100</f>
        <v>25.847917639603551</v>
      </c>
      <c r="C25" s="15">
        <f>C7/(C7+'1 - Residential Sts 2'!C9)*100</f>
        <v>29.443790925747248</v>
      </c>
      <c r="D25" s="7">
        <v>0</v>
      </c>
      <c r="E25" s="15">
        <f>E7/(E7+'1 - Residential Sts 2'!E9)*100</f>
        <v>16.334025819854578</v>
      </c>
      <c r="F25" s="15">
        <f>F7/(F7+'1 - Residential Sts 2'!F9)*100</f>
        <v>18.742219360377764</v>
      </c>
      <c r="G25" s="82">
        <v>0</v>
      </c>
    </row>
    <row r="26" spans="1:7" s="29" customFormat="1" ht="27" customHeight="1" x14ac:dyDescent="0.35">
      <c r="A26" s="6" t="s">
        <v>39</v>
      </c>
      <c r="B26" s="16">
        <v>100</v>
      </c>
      <c r="C26" s="16">
        <v>100</v>
      </c>
      <c r="D26" s="16">
        <v>100</v>
      </c>
      <c r="E26" s="16">
        <v>100</v>
      </c>
      <c r="F26" s="16">
        <v>100</v>
      </c>
      <c r="G26" s="16">
        <v>100</v>
      </c>
    </row>
    <row r="27" spans="1:7" s="29" customFormat="1" ht="27" customHeight="1" x14ac:dyDescent="0.35">
      <c r="A27" s="9" t="s">
        <v>8</v>
      </c>
      <c r="B27" s="10"/>
      <c r="C27" s="18"/>
      <c r="D27" s="10"/>
      <c r="E27" s="10"/>
      <c r="F27" s="18"/>
      <c r="G27" s="10"/>
    </row>
    <row r="28" spans="1:7" s="29" customFormat="1" ht="27" customHeight="1" x14ac:dyDescent="0.35">
      <c r="A28" s="12" t="s">
        <v>9</v>
      </c>
      <c r="B28" s="80">
        <f t="shared" ref="B28:G28" si="4">B7/B$5*100</f>
        <v>46.778720973668776</v>
      </c>
      <c r="C28" s="80">
        <f t="shared" si="4"/>
        <v>47.109881634493107</v>
      </c>
      <c r="D28" s="80">
        <f t="shared" si="4"/>
        <v>0</v>
      </c>
      <c r="E28" s="80">
        <f t="shared" si="4"/>
        <v>40.188024826579046</v>
      </c>
      <c r="F28" s="80">
        <f t="shared" si="4"/>
        <v>40.425925925925924</v>
      </c>
      <c r="G28" s="80">
        <f t="shared" si="4"/>
        <v>24.358974358974358</v>
      </c>
    </row>
    <row r="29" spans="1:7" s="29" customFormat="1" ht="27" customHeight="1" x14ac:dyDescent="0.35">
      <c r="A29" s="12" t="s">
        <v>10</v>
      </c>
      <c r="B29" s="80">
        <f t="shared" ref="B29:G29" si="5">B8/B$5*100</f>
        <v>53.019565006802196</v>
      </c>
      <c r="C29" s="80">
        <f t="shared" si="5"/>
        <v>52.686976351654579</v>
      </c>
      <c r="D29" s="80">
        <f t="shared" si="5"/>
        <v>100</v>
      </c>
      <c r="E29" s="80">
        <f t="shared" si="5"/>
        <v>59.592917123037601</v>
      </c>
      <c r="F29" s="80">
        <f t="shared" si="5"/>
        <v>59.361111111111107</v>
      </c>
      <c r="G29" s="80">
        <f t="shared" si="5"/>
        <v>75.641025641025635</v>
      </c>
    </row>
    <row r="30" spans="1:7" s="29" customFormat="1" ht="27" customHeight="1" x14ac:dyDescent="0.35">
      <c r="A30" s="12" t="s">
        <v>11</v>
      </c>
      <c r="B30" s="80">
        <f t="shared" ref="B30:G30" si="6">B9/B$5*100</f>
        <v>0.20171401952889548</v>
      </c>
      <c r="C30" s="80">
        <f t="shared" si="6"/>
        <v>0.20314201385226152</v>
      </c>
      <c r="D30" s="80">
        <f t="shared" si="6"/>
        <v>0</v>
      </c>
      <c r="E30" s="80">
        <f t="shared" si="6"/>
        <v>0.2099306316173786</v>
      </c>
      <c r="F30" s="80">
        <f t="shared" si="6"/>
        <v>0.21296296296296297</v>
      </c>
      <c r="G30" s="80">
        <f t="shared" si="6"/>
        <v>0</v>
      </c>
    </row>
    <row r="31" spans="1:7" s="29" customFormat="1" ht="27" customHeight="1" x14ac:dyDescent="0.35">
      <c r="A31" s="9" t="s">
        <v>12</v>
      </c>
      <c r="B31" s="10"/>
      <c r="C31" s="10"/>
      <c r="D31" s="10"/>
      <c r="E31" s="10"/>
      <c r="F31" s="10"/>
      <c r="G31" s="10"/>
    </row>
    <row r="32" spans="1:7" s="29" customFormat="1" ht="27" customHeight="1" x14ac:dyDescent="0.35">
      <c r="A32" s="12" t="s">
        <v>13</v>
      </c>
      <c r="B32" s="32">
        <f t="shared" ref="B32:F32" si="7">B11/B$5*100</f>
        <v>9.1932826886406538</v>
      </c>
      <c r="C32" s="32">
        <f t="shared" si="7"/>
        <v>9.178462263358341</v>
      </c>
      <c r="D32" s="32">
        <f t="shared" si="7"/>
        <v>11.286769690590338</v>
      </c>
      <c r="E32" s="32">
        <f t="shared" si="7"/>
        <v>5.2573932092004378</v>
      </c>
      <c r="F32" s="32">
        <f t="shared" si="7"/>
        <v>5.3333333333333339</v>
      </c>
      <c r="G32" s="32">
        <f>G11/G$5*100</f>
        <v>0</v>
      </c>
    </row>
    <row r="33" spans="1:8" s="29" customFormat="1" ht="27" customHeight="1" x14ac:dyDescent="0.35">
      <c r="A33" s="12" t="s">
        <v>14</v>
      </c>
      <c r="B33" s="32">
        <f t="shared" ref="B33:F33" si="8">B12/B$5*100</f>
        <v>53.517681317989599</v>
      </c>
      <c r="C33" s="32">
        <f t="shared" si="8"/>
        <v>53.268521421791725</v>
      </c>
      <c r="D33" s="32">
        <f t="shared" si="8"/>
        <v>88.713230309409681</v>
      </c>
      <c r="E33" s="32">
        <f t="shared" si="8"/>
        <v>59.319094560058417</v>
      </c>
      <c r="F33" s="32">
        <f t="shared" si="8"/>
        <v>59.490740740740748</v>
      </c>
      <c r="G33" s="32">
        <f>G12/G$5*100</f>
        <v>47.435897435897431</v>
      </c>
    </row>
    <row r="34" spans="1:8" s="29" customFormat="1" ht="27" customHeight="1" x14ac:dyDescent="0.35">
      <c r="A34" s="12" t="s">
        <v>15</v>
      </c>
      <c r="B34" s="32">
        <f t="shared" ref="B34:F34" si="9">B13/B$5*100</f>
        <v>18.638911433684548</v>
      </c>
      <c r="C34" s="32">
        <f t="shared" si="9"/>
        <v>18.770861903875886</v>
      </c>
      <c r="D34" s="32">
        <f t="shared" si="9"/>
        <v>0</v>
      </c>
      <c r="E34" s="32">
        <f t="shared" si="9"/>
        <v>17.688937568455639</v>
      </c>
      <c r="F34" s="32">
        <f t="shared" si="9"/>
        <v>17.944444444444443</v>
      </c>
      <c r="G34" s="32">
        <f>G13/G$5*100</f>
        <v>0</v>
      </c>
    </row>
    <row r="35" spans="1:8" s="29" customFormat="1" ht="27" customHeight="1" x14ac:dyDescent="0.35">
      <c r="A35" s="12" t="s">
        <v>16</v>
      </c>
      <c r="B35" s="32">
        <f t="shared" ref="B35:F35" si="10">B14/B$5*100</f>
        <v>18.650124559685008</v>
      </c>
      <c r="C35" s="32">
        <f t="shared" si="10"/>
        <v>18.782154410973973</v>
      </c>
      <c r="D35" s="32">
        <f t="shared" si="10"/>
        <v>0</v>
      </c>
      <c r="E35" s="32">
        <f t="shared" si="10"/>
        <v>17.725447243519532</v>
      </c>
      <c r="F35" s="32">
        <f t="shared" si="10"/>
        <v>17.231481481481481</v>
      </c>
      <c r="G35" s="32">
        <f>G14/G$5*100</f>
        <v>51.923076923076927</v>
      </c>
    </row>
    <row r="36" spans="1:8" s="29" customFormat="1" ht="27" customHeight="1" x14ac:dyDescent="0.35">
      <c r="A36" s="30" t="s">
        <v>31</v>
      </c>
      <c r="B36" s="16">
        <v>100</v>
      </c>
      <c r="C36" s="16">
        <v>100</v>
      </c>
      <c r="D36" s="16">
        <v>100</v>
      </c>
      <c r="E36" s="16">
        <v>100</v>
      </c>
      <c r="F36" s="16">
        <v>100</v>
      </c>
      <c r="G36" s="16">
        <v>100</v>
      </c>
    </row>
    <row r="37" spans="1:8" s="29" customFormat="1" ht="27" customHeight="1" x14ac:dyDescent="0.35">
      <c r="A37" s="12" t="s">
        <v>32</v>
      </c>
      <c r="B37" s="32">
        <f t="shared" ref="B37:D37" si="11">B16/B15*100</f>
        <v>6.908831196677272</v>
      </c>
      <c r="C37" s="32">
        <f t="shared" si="11"/>
        <v>6.5604762196253859</v>
      </c>
      <c r="D37" s="32">
        <f t="shared" si="11"/>
        <v>10.348234076868062</v>
      </c>
      <c r="E37" s="32">
        <f t="shared" ref="E37:G37" si="12">E16/E15*100</f>
        <v>7.0326157141282266</v>
      </c>
      <c r="F37" s="32">
        <f t="shared" si="12"/>
        <v>6.4354410548761916</v>
      </c>
      <c r="G37" s="32">
        <f t="shared" si="12"/>
        <v>12.710743801652894</v>
      </c>
    </row>
    <row r="38" spans="1:8" s="29" customFormat="1" ht="27" customHeight="1" x14ac:dyDescent="0.35">
      <c r="A38" s="12" t="s">
        <v>33</v>
      </c>
      <c r="B38" s="32">
        <f t="shared" ref="B38:D38" si="13">B17/B15*100</f>
        <v>93.091168803322716</v>
      </c>
      <c r="C38" s="32">
        <f t="shared" si="13"/>
        <v>93.439523780374614</v>
      </c>
      <c r="D38" s="32">
        <f t="shared" si="13"/>
        <v>89.651765923131947</v>
      </c>
      <c r="E38" s="32">
        <f t="shared" ref="E38:G38" si="14">E17/E15*100</f>
        <v>92.967384285871773</v>
      </c>
      <c r="F38" s="32">
        <f t="shared" si="14"/>
        <v>93.564558945123807</v>
      </c>
      <c r="G38" s="32">
        <f t="shared" si="14"/>
        <v>87.289256198347104</v>
      </c>
      <c r="H38" s="42"/>
    </row>
    <row r="39" spans="1:8" s="31" customFormat="1" ht="27" customHeight="1" x14ac:dyDescent="0.35">
      <c r="A39" s="9" t="s">
        <v>34</v>
      </c>
      <c r="B39" s="15">
        <f t="shared" ref="B39:D39" si="15">SUM(B40:B42)</f>
        <v>100.00000000000001</v>
      </c>
      <c r="C39" s="15">
        <f t="shared" si="15"/>
        <v>100</v>
      </c>
      <c r="D39" s="15">
        <f t="shared" si="15"/>
        <v>99.999999999999986</v>
      </c>
      <c r="E39" s="15">
        <f t="shared" ref="E39:G39" si="16">SUM(E40:E42)</f>
        <v>100</v>
      </c>
      <c r="F39" s="15">
        <f t="shared" si="16"/>
        <v>100</v>
      </c>
      <c r="G39" s="15">
        <f t="shared" si="16"/>
        <v>100</v>
      </c>
      <c r="H39" s="70"/>
    </row>
    <row r="40" spans="1:8" s="29" customFormat="1" ht="27" customHeight="1" x14ac:dyDescent="0.35">
      <c r="A40" s="12" t="s">
        <v>35</v>
      </c>
      <c r="B40" s="32">
        <f t="shared" ref="B40:D40" si="17">B5/B$18*100</f>
        <v>32.127848894206416</v>
      </c>
      <c r="C40" s="32">
        <f t="shared" si="17"/>
        <v>33.948779067612591</v>
      </c>
      <c r="D40" s="32">
        <f t="shared" si="17"/>
        <v>3.7459556186596141</v>
      </c>
      <c r="E40" s="32">
        <f>E19/E$18*100</f>
        <v>30.111309605606706</v>
      </c>
      <c r="F40" s="32">
        <f>F19/F$18*100</f>
        <v>32.453873429893626</v>
      </c>
      <c r="G40" s="32">
        <f>G19/G$18*100</f>
        <v>5.017690575747829</v>
      </c>
      <c r="H40" s="42"/>
    </row>
    <row r="41" spans="1:8" s="29" customFormat="1" ht="27" customHeight="1" x14ac:dyDescent="0.35">
      <c r="A41" s="12" t="s">
        <v>36</v>
      </c>
      <c r="B41" s="32">
        <f t="shared" ref="B41:D42" si="18">B20/B$18*100</f>
        <v>51.890916325047939</v>
      </c>
      <c r="C41" s="32">
        <f t="shared" si="18"/>
        <v>51.387366529509961</v>
      </c>
      <c r="D41" s="32">
        <f t="shared" si="18"/>
        <v>59.739485569824502</v>
      </c>
      <c r="E41" s="32">
        <f>E20/E$18*100</f>
        <v>45.342861069121895</v>
      </c>
      <c r="F41" s="32">
        <f t="shared" ref="F41:G41" si="19">F20/F$18*100</f>
        <v>45.327243223751431</v>
      </c>
      <c r="G41" s="32">
        <f t="shared" si="19"/>
        <v>45.513026696687035</v>
      </c>
      <c r="H41" s="42"/>
    </row>
    <row r="42" spans="1:8" s="29" customFormat="1" ht="27" customHeight="1" x14ac:dyDescent="0.35">
      <c r="A42" s="12" t="s">
        <v>32</v>
      </c>
      <c r="B42" s="32">
        <f t="shared" si="18"/>
        <v>15.981234780745652</v>
      </c>
      <c r="C42" s="32">
        <f t="shared" si="18"/>
        <v>14.663854402877451</v>
      </c>
      <c r="D42" s="32">
        <f t="shared" si="18"/>
        <v>36.514558811515869</v>
      </c>
      <c r="E42" s="32">
        <f>E21/E$18*100</f>
        <v>24.545829325271402</v>
      </c>
      <c r="F42" s="32">
        <f t="shared" ref="F42" si="20">F21/F$18*100</f>
        <v>22.218883346354946</v>
      </c>
      <c r="G42" s="32">
        <f>G21/G$18*100</f>
        <v>49.469282727565137</v>
      </c>
      <c r="H42" s="42"/>
    </row>
    <row r="43" spans="1:8" s="29" customFormat="1" ht="27" customHeight="1" x14ac:dyDescent="0.35">
      <c r="A43" s="33" t="s">
        <v>40</v>
      </c>
      <c r="B43" s="32">
        <f>B5/(B5+'1 - Residential Sts 2'!B7)*100</f>
        <v>7.302764528508165</v>
      </c>
      <c r="C43" s="32">
        <f>C5/(C5+'1 - Residential Sts 2'!C7)*100</f>
        <v>9.8953118900312766</v>
      </c>
      <c r="D43" s="32">
        <f>D5/(D5+'1 - Residential Sts 2'!D7)*100</f>
        <v>0.19213273978771966</v>
      </c>
      <c r="E43" s="32">
        <f>E5/(E5+'1 - Residential Sts 2'!E7)*100</f>
        <v>4.9055691373613088</v>
      </c>
      <c r="F43" s="32">
        <f>F5/(F5+'1 - Residential Sts 2'!F7)*100</f>
        <v>6.6834991831278776</v>
      </c>
      <c r="G43" s="32">
        <f>G5/(G5+'1 - Residential Sts 2'!G7)*100</f>
        <v>0.25264794480614128</v>
      </c>
      <c r="H43" s="42"/>
    </row>
    <row r="44" spans="1:8" s="29" customFormat="1" ht="44.5" customHeight="1" x14ac:dyDescent="0.35">
      <c r="A44" s="33" t="s">
        <v>41</v>
      </c>
      <c r="B44" s="32">
        <f>((B20/'1 - Residential Sts 2'!B6)*100)+'2 - Residential Sts 2'!B43</f>
        <v>19.097738550521878</v>
      </c>
      <c r="C44" s="32">
        <f>((C20/'1 - Residential Sts 2'!C6)*100)+'2 - Residential Sts 2'!C43</f>
        <v>24.873583067446248</v>
      </c>
      <c r="D44" s="32">
        <f>((D20/'1 - Residential Sts 2'!D6)*100)+'2 - Residential Sts 2'!D43</f>
        <v>3.256213632488306</v>
      </c>
      <c r="E44" s="32">
        <f>(E20+E19)/'1 - Residential Sts 2'!E6*100</f>
        <v>12.292578961036634</v>
      </c>
      <c r="F44" s="32">
        <f>(F20+F19)/'1 - Residential Sts 2'!F6*100</f>
        <v>16.018119708896482</v>
      </c>
      <c r="G44" s="32">
        <f>(G20+G19)/'1 - Residential Sts 2'!G6*100</f>
        <v>2.5443355737306663</v>
      </c>
      <c r="H44" s="67"/>
    </row>
    <row r="45" spans="1:8" s="29" customFormat="1" ht="44.5" customHeight="1" x14ac:dyDescent="0.35">
      <c r="A45" s="33" t="s">
        <v>42</v>
      </c>
      <c r="B45" s="32">
        <f>(B19+B21)/(('1 - Residential Sts 2'!B6)+'2 - Residential Sts 2'!B21)*100</f>
        <v>10.55203919719262</v>
      </c>
      <c r="C45" s="32">
        <f>(C19+C21)/(('1 - Residential Sts 2'!C6)+'2 - Residential Sts 2'!C21)*100</f>
        <v>13.588692327966545</v>
      </c>
      <c r="D45" s="32">
        <f>(D19+D21)/(('1 - Residential Sts 2'!D6)+'2 - Residential Sts 2'!D21)*100</f>
        <v>2.0270272098343498</v>
      </c>
      <c r="E45" s="32">
        <f>(E19+E21)/('1 - Residential Sts 2'!E6+E21)*100</f>
        <v>8.5620552032341806</v>
      </c>
      <c r="F45" s="32">
        <f>(F19+F21)/('1 - Residential Sts 2'!F6+F21)*100</f>
        <v>10.766572378776939</v>
      </c>
      <c r="G45" s="32">
        <f>(G19+G21)/('1 - Residential Sts 2'!G6+G21)*100</f>
        <v>2.676864244741874</v>
      </c>
    </row>
    <row r="46" spans="1:8" s="29" customFormat="1" ht="44.5" customHeight="1" thickBot="1" x14ac:dyDescent="0.4">
      <c r="A46" s="33" t="s">
        <v>43</v>
      </c>
      <c r="B46" s="32">
        <f>(B19+B20+B21)/(('1 - Residential Sts 2'!B6)+'2 - Residential Sts 2'!B21)*100</f>
        <v>21.933569278698457</v>
      </c>
      <c r="C46" s="32">
        <f>(C19+C20+C21)/(('1 - Residential Sts 2'!C6)+'2 - Residential Sts 2'!C21)*100</f>
        <v>27.953005953103666</v>
      </c>
      <c r="D46" s="32">
        <f>(D19+D20+D21)/(('1 - Residential Sts 2'!D6)+'2 - Residential Sts 2'!D21)*100</f>
        <v>5.0347772216121545</v>
      </c>
      <c r="E46" s="32">
        <f>(E20+E21+E19)/(E21+'1 - Residential Sts 2'!E6)*100</f>
        <v>15.665026327232647</v>
      </c>
      <c r="F46" s="32">
        <f>(F20+F21+F19)/(F21+'1 - Residential Sts 2'!F6)*100</f>
        <v>19.692755612891009</v>
      </c>
      <c r="G46" s="32">
        <f>(G20+G21+G19)/(G21+'1 - Residential Sts 2'!G6)*100</f>
        <v>4.912851792740546</v>
      </c>
    </row>
    <row r="47" spans="1:8" ht="23.25" hidden="1" customHeight="1" thickBot="1" x14ac:dyDescent="0.6">
      <c r="A47" s="34"/>
      <c r="B47" s="35"/>
      <c r="C47" s="36"/>
      <c r="D47" s="35"/>
      <c r="E47" s="35"/>
      <c r="F47" s="36"/>
      <c r="G47" s="35"/>
    </row>
    <row r="48" spans="1:8" ht="23.25" hidden="1" customHeight="1" thickBot="1" x14ac:dyDescent="0.6">
      <c r="A48" s="37" t="s">
        <v>44</v>
      </c>
      <c r="B48" s="35"/>
      <c r="C48" s="36"/>
      <c r="D48" s="35"/>
      <c r="E48" s="35"/>
      <c r="F48" s="36"/>
      <c r="G48" s="35"/>
    </row>
    <row r="49" spans="1:7" ht="23.25" hidden="1" customHeight="1" thickBot="1" x14ac:dyDescent="0.6">
      <c r="A49" s="38" t="s">
        <v>45</v>
      </c>
      <c r="B49" s="35">
        <v>249822</v>
      </c>
      <c r="C49" s="39" t="e">
        <f>B49/#REF!*100</f>
        <v>#REF!</v>
      </c>
      <c r="D49" s="35">
        <v>309749</v>
      </c>
      <c r="E49" s="35"/>
      <c r="F49" s="39"/>
      <c r="G49" s="35"/>
    </row>
    <row r="50" spans="1:7" ht="23.25" hidden="1" customHeight="1" thickBot="1" x14ac:dyDescent="0.6">
      <c r="A50" s="38" t="s">
        <v>46</v>
      </c>
      <c r="B50" s="35">
        <v>31291</v>
      </c>
      <c r="C50" s="39" t="e">
        <f>B50/#REF!*100</f>
        <v>#REF!</v>
      </c>
      <c r="D50" s="35">
        <v>34259</v>
      </c>
      <c r="E50" s="35"/>
      <c r="F50" s="39"/>
      <c r="G50" s="35"/>
    </row>
    <row r="51" spans="1:7" ht="23.25" hidden="1" customHeight="1" thickBot="1" x14ac:dyDescent="0.6">
      <c r="A51" s="38" t="s">
        <v>47</v>
      </c>
      <c r="B51" s="35">
        <v>28480</v>
      </c>
      <c r="C51" s="39" t="e">
        <f>B51/#REF!*100</f>
        <v>#REF!</v>
      </c>
      <c r="D51" s="35">
        <v>30871</v>
      </c>
      <c r="E51" s="35"/>
      <c r="F51" s="39"/>
      <c r="G51" s="35"/>
    </row>
    <row r="52" spans="1:7" ht="23.25" hidden="1" customHeight="1" thickBot="1" x14ac:dyDescent="0.6">
      <c r="A52" s="38" t="s">
        <v>48</v>
      </c>
      <c r="B52" s="35">
        <v>23251</v>
      </c>
      <c r="C52" s="39" t="e">
        <f>B52/#REF!*100</f>
        <v>#REF!</v>
      </c>
      <c r="D52" s="35">
        <v>18493</v>
      </c>
      <c r="E52" s="35"/>
      <c r="F52" s="39"/>
      <c r="G52" s="35"/>
    </row>
    <row r="53" spans="1:7" ht="2.25" customHeight="1" thickBot="1" x14ac:dyDescent="0.6">
      <c r="A53" s="21"/>
      <c r="B53" s="22"/>
      <c r="C53" s="22"/>
      <c r="D53" s="22"/>
      <c r="E53" s="22"/>
      <c r="F53" s="22"/>
      <c r="G53" s="22"/>
    </row>
    <row r="54" spans="1:7" ht="59.15" customHeight="1" thickTop="1" x14ac:dyDescent="0.55000000000000004">
      <c r="A54" s="84" t="s">
        <v>95</v>
      </c>
      <c r="B54" s="85"/>
      <c r="C54" s="85"/>
      <c r="D54" s="85"/>
      <c r="E54" s="85"/>
      <c r="F54" s="24"/>
      <c r="G54" s="24"/>
    </row>
    <row r="55" spans="1:7" ht="69" customHeight="1" x14ac:dyDescent="0.55000000000000004">
      <c r="A55" s="98" t="s">
        <v>96</v>
      </c>
      <c r="B55" s="98"/>
      <c r="C55" s="98"/>
      <c r="D55" s="98"/>
      <c r="E55" s="98"/>
      <c r="F55" s="24"/>
      <c r="G55" s="24"/>
    </row>
    <row r="58" spans="1:7" s="26" customFormat="1" ht="25.5" x14ac:dyDescent="0.5">
      <c r="A58" s="25" t="s">
        <v>29</v>
      </c>
    </row>
  </sheetData>
  <mergeCells count="4">
    <mergeCell ref="A55:E55"/>
    <mergeCell ref="A2:A3"/>
    <mergeCell ref="B2:D2"/>
    <mergeCell ref="E2:G2"/>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sheetPr>
  <dimension ref="A1:P57"/>
  <sheetViews>
    <sheetView zoomScale="40" zoomScaleNormal="40" zoomScaleSheetLayoutView="40" zoomScalePageLayoutView="70" workbookViewId="0">
      <selection activeCell="M17" sqref="M17"/>
    </sheetView>
  </sheetViews>
  <sheetFormatPr defaultColWidth="8.81640625" defaultRowHeight="26" x14ac:dyDescent="0.55000000000000004"/>
  <cols>
    <col min="1" max="1" width="85.7265625" style="25" customWidth="1"/>
    <col min="2" max="7" width="20" style="26" customWidth="1"/>
    <col min="8" max="16384" width="8.81640625" style="23"/>
  </cols>
  <sheetData>
    <row r="1" spans="1:10" ht="36.65" customHeight="1" thickBot="1" x14ac:dyDescent="0.6">
      <c r="A1" s="106" t="s">
        <v>103</v>
      </c>
      <c r="B1" s="106"/>
      <c r="C1" s="106"/>
      <c r="D1" s="106"/>
      <c r="E1" s="23"/>
      <c r="F1" s="23"/>
      <c r="G1" s="23"/>
    </row>
    <row r="2" spans="1:10" ht="26.5" thickTop="1" thickBot="1" x14ac:dyDescent="0.6">
      <c r="A2" s="99" t="s">
        <v>0</v>
      </c>
      <c r="B2" s="101">
        <v>2020</v>
      </c>
      <c r="C2" s="102"/>
      <c r="D2" s="102"/>
      <c r="E2" s="101">
        <v>2021</v>
      </c>
      <c r="F2" s="102"/>
      <c r="G2" s="102"/>
    </row>
    <row r="3" spans="1:10" ht="38.25" customHeight="1" thickTop="1" thickBot="1" x14ac:dyDescent="0.6">
      <c r="A3" s="100"/>
      <c r="B3" s="48" t="s">
        <v>1</v>
      </c>
      <c r="C3" s="48" t="s">
        <v>92</v>
      </c>
      <c r="D3" s="48" t="s">
        <v>93</v>
      </c>
      <c r="E3" s="48" t="s">
        <v>1</v>
      </c>
      <c r="F3" s="48" t="s">
        <v>92</v>
      </c>
      <c r="G3" s="48" t="s">
        <v>93</v>
      </c>
    </row>
    <row r="4" spans="1:10" ht="27" customHeight="1" thickTop="1" x14ac:dyDescent="0.55000000000000004">
      <c r="A4" s="3" t="s">
        <v>4</v>
      </c>
      <c r="B4" s="7"/>
      <c r="C4" s="7"/>
      <c r="D4" s="7"/>
      <c r="E4" s="7"/>
      <c r="F4" s="7"/>
      <c r="G4" s="7"/>
    </row>
    <row r="5" spans="1:10" s="29" customFormat="1" ht="51" customHeight="1" x14ac:dyDescent="0.35">
      <c r="A5" s="6" t="s">
        <v>49</v>
      </c>
      <c r="B5" s="7">
        <f>SUM(B6:B22)</f>
        <v>211092.78923999966</v>
      </c>
      <c r="C5" s="7">
        <f t="shared" ref="C5:D5" si="0">SUM(C6:C22)</f>
        <v>150365.47967999979</v>
      </c>
      <c r="D5" s="7">
        <f t="shared" si="0"/>
        <v>60727.309560000009</v>
      </c>
      <c r="E5" s="7">
        <v>212382</v>
      </c>
      <c r="F5" s="7">
        <v>150792</v>
      </c>
      <c r="G5" s="7">
        <v>61590</v>
      </c>
      <c r="I5" s="78"/>
      <c r="J5" s="78"/>
    </row>
    <row r="6" spans="1:10" s="29" customFormat="1" ht="27" customHeight="1" x14ac:dyDescent="0.35">
      <c r="A6" s="17" t="s">
        <v>50</v>
      </c>
      <c r="B6" s="10">
        <v>2788.8003799999988</v>
      </c>
      <c r="C6" s="10">
        <v>2242.8049699999979</v>
      </c>
      <c r="D6" s="10">
        <v>545.99541000000011</v>
      </c>
      <c r="E6" s="10">
        <v>2987</v>
      </c>
      <c r="F6" s="10">
        <v>2014</v>
      </c>
      <c r="G6" s="10">
        <v>972</v>
      </c>
    </row>
    <row r="7" spans="1:10" s="29" customFormat="1" ht="27" customHeight="1" x14ac:dyDescent="0.35">
      <c r="A7" s="17" t="s">
        <v>51</v>
      </c>
      <c r="B7" s="10">
        <v>11887.467009999989</v>
      </c>
      <c r="C7" s="10">
        <v>8303.1722999999965</v>
      </c>
      <c r="D7" s="10">
        <v>3584.2947099999978</v>
      </c>
      <c r="E7" s="10">
        <v>8005</v>
      </c>
      <c r="F7" s="10">
        <v>7208</v>
      </c>
      <c r="G7" s="10">
        <v>797</v>
      </c>
    </row>
    <row r="8" spans="1:10" s="29" customFormat="1" ht="27" customHeight="1" x14ac:dyDescent="0.35">
      <c r="A8" s="17" t="s">
        <v>52</v>
      </c>
      <c r="B8" s="10">
        <v>9110.1813800000018</v>
      </c>
      <c r="C8" s="10">
        <v>5709.9001800000015</v>
      </c>
      <c r="D8" s="10">
        <v>3400.2811999999994</v>
      </c>
      <c r="E8" s="10">
        <v>19356</v>
      </c>
      <c r="F8" s="10">
        <v>5399</v>
      </c>
      <c r="G8" s="10">
        <v>13957</v>
      </c>
    </row>
    <row r="9" spans="1:10" s="29" customFormat="1" ht="51.65" customHeight="1" x14ac:dyDescent="0.35">
      <c r="A9" s="40" t="s">
        <v>53</v>
      </c>
      <c r="B9" s="10">
        <v>3059.1884299999992</v>
      </c>
      <c r="C9" s="10">
        <v>2404.4763399999997</v>
      </c>
      <c r="D9" s="10">
        <v>654.71208999999976</v>
      </c>
      <c r="E9" s="10">
        <v>3080</v>
      </c>
      <c r="F9" s="10">
        <v>2878</v>
      </c>
      <c r="G9" s="10">
        <v>202</v>
      </c>
    </row>
    <row r="10" spans="1:10" s="29" customFormat="1" ht="27" customHeight="1" x14ac:dyDescent="0.35">
      <c r="A10" s="17" t="s">
        <v>54</v>
      </c>
      <c r="B10" s="10">
        <v>25650.193459999991</v>
      </c>
      <c r="C10" s="10">
        <v>4758.010150000001</v>
      </c>
      <c r="D10" s="10">
        <v>20892.183309999982</v>
      </c>
      <c r="E10" s="10">
        <v>19611</v>
      </c>
      <c r="F10" s="10">
        <v>5800</v>
      </c>
      <c r="G10" s="10">
        <v>13811</v>
      </c>
    </row>
    <row r="11" spans="1:10" s="29" customFormat="1" ht="27" customHeight="1" x14ac:dyDescent="0.35">
      <c r="A11" s="17" t="s">
        <v>55</v>
      </c>
      <c r="B11" s="10">
        <v>36786.657729999919</v>
      </c>
      <c r="C11" s="10">
        <v>26020.600949999942</v>
      </c>
      <c r="D11" s="10">
        <v>10766.05678000003</v>
      </c>
      <c r="E11" s="10">
        <v>33249</v>
      </c>
      <c r="F11" s="10">
        <v>24776</v>
      </c>
      <c r="G11" s="10">
        <v>8473</v>
      </c>
    </row>
    <row r="12" spans="1:10" s="29" customFormat="1" ht="51.65" customHeight="1" x14ac:dyDescent="0.35">
      <c r="A12" s="17" t="s">
        <v>56</v>
      </c>
      <c r="B12" s="10">
        <v>11028.927839999977</v>
      </c>
      <c r="C12" s="10">
        <v>6960.4162100000003</v>
      </c>
      <c r="D12" s="10">
        <v>4068.5116299999968</v>
      </c>
      <c r="E12" s="10">
        <v>12670</v>
      </c>
      <c r="F12" s="10">
        <v>8547</v>
      </c>
      <c r="G12" s="10">
        <v>4123</v>
      </c>
    </row>
    <row r="13" spans="1:10" s="29" customFormat="1" ht="27" customHeight="1" x14ac:dyDescent="0.35">
      <c r="A13" s="17" t="s">
        <v>57</v>
      </c>
      <c r="B13" s="10">
        <v>6045.0860599999924</v>
      </c>
      <c r="C13" s="10">
        <v>4835.8795299999965</v>
      </c>
      <c r="D13" s="10">
        <v>1209.2065299999999</v>
      </c>
      <c r="E13" s="10">
        <v>5787</v>
      </c>
      <c r="F13" s="10">
        <v>5304</v>
      </c>
      <c r="G13" s="10">
        <v>483</v>
      </c>
    </row>
    <row r="14" spans="1:10" s="29" customFormat="1" ht="27" customHeight="1" x14ac:dyDescent="0.35">
      <c r="A14" s="17" t="s">
        <v>58</v>
      </c>
      <c r="B14" s="10">
        <v>4731.1748999999973</v>
      </c>
      <c r="C14" s="10">
        <v>4000.4482700000012</v>
      </c>
      <c r="D14" s="10">
        <v>730.72663000000011</v>
      </c>
      <c r="E14" s="10">
        <v>5146</v>
      </c>
      <c r="F14" s="10">
        <v>4444</v>
      </c>
      <c r="G14" s="10">
        <v>702</v>
      </c>
    </row>
    <row r="15" spans="1:10" s="29" customFormat="1" ht="27" customHeight="1" x14ac:dyDescent="0.35">
      <c r="A15" s="17" t="s">
        <v>59</v>
      </c>
      <c r="B15" s="10">
        <v>4604.9978499999979</v>
      </c>
      <c r="C15" s="10">
        <v>4292.9383799999996</v>
      </c>
      <c r="D15" s="10">
        <v>312.05946999999998</v>
      </c>
      <c r="E15" s="10">
        <v>4337</v>
      </c>
      <c r="F15" s="10">
        <v>4164</v>
      </c>
      <c r="G15" s="10">
        <v>173</v>
      </c>
    </row>
    <row r="16" spans="1:10" s="29" customFormat="1" ht="27" customHeight="1" x14ac:dyDescent="0.35">
      <c r="A16" s="17" t="s">
        <v>60</v>
      </c>
      <c r="B16" s="10">
        <v>1065.8294700000004</v>
      </c>
      <c r="C16" s="10">
        <v>833.06388000000027</v>
      </c>
      <c r="D16" s="10">
        <v>232.76559</v>
      </c>
      <c r="E16" s="10">
        <v>999</v>
      </c>
      <c r="F16" s="10">
        <v>944</v>
      </c>
      <c r="G16" s="10">
        <v>54</v>
      </c>
    </row>
    <row r="17" spans="1:7" s="29" customFormat="1" ht="51.65" customHeight="1" x14ac:dyDescent="0.35">
      <c r="A17" s="40" t="s">
        <v>61</v>
      </c>
      <c r="B17" s="10">
        <v>13212.549610000015</v>
      </c>
      <c r="C17" s="10">
        <v>11250.060529999999</v>
      </c>
      <c r="D17" s="10">
        <v>1962.4890799999978</v>
      </c>
      <c r="E17" s="10">
        <v>14554</v>
      </c>
      <c r="F17" s="10">
        <v>12325</v>
      </c>
      <c r="G17" s="10">
        <v>2228</v>
      </c>
    </row>
    <row r="18" spans="1:7" s="29" customFormat="1" ht="27" customHeight="1" x14ac:dyDescent="0.35">
      <c r="A18" s="17" t="s">
        <v>62</v>
      </c>
      <c r="B18" s="10">
        <v>47731.844279999794</v>
      </c>
      <c r="C18" s="10">
        <v>46745.811589999816</v>
      </c>
      <c r="D18" s="10">
        <v>986.03269000000046</v>
      </c>
      <c r="E18" s="10">
        <v>46591</v>
      </c>
      <c r="F18" s="10">
        <v>44883</v>
      </c>
      <c r="G18" s="10">
        <v>1708</v>
      </c>
    </row>
    <row r="19" spans="1:7" s="29" customFormat="1" ht="27" customHeight="1" x14ac:dyDescent="0.35">
      <c r="A19" s="17" t="s">
        <v>63</v>
      </c>
      <c r="B19" s="10">
        <v>15405.118730000022</v>
      </c>
      <c r="C19" s="10">
        <v>14401.16964000002</v>
      </c>
      <c r="D19" s="10">
        <v>1003.9490900000002</v>
      </c>
      <c r="E19" s="10">
        <v>14833</v>
      </c>
      <c r="F19" s="10">
        <v>13383</v>
      </c>
      <c r="G19" s="10">
        <v>1450</v>
      </c>
    </row>
    <row r="20" spans="1:7" s="29" customFormat="1" ht="27" customHeight="1" x14ac:dyDescent="0.35">
      <c r="A20" s="17" t="s">
        <v>64</v>
      </c>
      <c r="B20" s="10">
        <v>5436.7220100000068</v>
      </c>
      <c r="C20" s="10">
        <v>4893.1095600000062</v>
      </c>
      <c r="D20" s="10">
        <v>543.61244999999997</v>
      </c>
      <c r="E20" s="10">
        <v>6310</v>
      </c>
      <c r="F20" s="10">
        <v>5498</v>
      </c>
      <c r="G20" s="10">
        <v>812</v>
      </c>
    </row>
    <row r="21" spans="1:7" s="29" customFormat="1" ht="27" customHeight="1" x14ac:dyDescent="0.35">
      <c r="A21" s="17" t="s">
        <v>65</v>
      </c>
      <c r="B21" s="10">
        <v>4060.9608299999995</v>
      </c>
      <c r="C21" s="10">
        <v>2630.5680300000004</v>
      </c>
      <c r="D21" s="10">
        <v>1430.3928000000005</v>
      </c>
      <c r="E21" s="10">
        <v>4183</v>
      </c>
      <c r="F21" s="10">
        <v>2983</v>
      </c>
      <c r="G21" s="10">
        <v>1200</v>
      </c>
    </row>
    <row r="22" spans="1:7" s="29" customFormat="1" ht="51.65" customHeight="1" x14ac:dyDescent="0.35">
      <c r="A22" s="40" t="s">
        <v>66</v>
      </c>
      <c r="B22" s="10">
        <v>8487.0892699999968</v>
      </c>
      <c r="C22" s="10">
        <v>83.049170000000004</v>
      </c>
      <c r="D22" s="10">
        <v>8404.0401000000002</v>
      </c>
      <c r="E22" s="10">
        <v>10686</v>
      </c>
      <c r="F22" s="10">
        <v>240</v>
      </c>
      <c r="G22" s="10">
        <v>10446</v>
      </c>
    </row>
    <row r="23" spans="1:7" s="29" customFormat="1" ht="27" customHeight="1" x14ac:dyDescent="0.35">
      <c r="A23" s="12"/>
      <c r="B23" s="13"/>
      <c r="C23" s="13"/>
      <c r="D23" s="13"/>
      <c r="E23" s="13"/>
      <c r="F23" s="13"/>
      <c r="G23" s="13"/>
    </row>
    <row r="24" spans="1:7" ht="27" customHeight="1" x14ac:dyDescent="0.55000000000000004">
      <c r="A24" s="3" t="s">
        <v>25</v>
      </c>
      <c r="B24" s="4"/>
      <c r="C24" s="4"/>
      <c r="D24" s="4"/>
      <c r="E24" s="4"/>
      <c r="F24" s="4"/>
      <c r="G24" s="4"/>
    </row>
    <row r="25" spans="1:7" s="29" customFormat="1" ht="51" customHeight="1" x14ac:dyDescent="0.35">
      <c r="A25" s="6" t="s">
        <v>49</v>
      </c>
      <c r="B25" s="68">
        <v>100</v>
      </c>
      <c r="C25" s="68">
        <v>100</v>
      </c>
      <c r="D25" s="68">
        <v>100</v>
      </c>
      <c r="E25" s="68">
        <v>100</v>
      </c>
      <c r="F25" s="68">
        <v>100</v>
      </c>
      <c r="G25" s="68">
        <v>100</v>
      </c>
    </row>
    <row r="26" spans="1:7" s="29" customFormat="1" ht="27" customHeight="1" x14ac:dyDescent="0.35">
      <c r="A26" s="17" t="s">
        <v>50</v>
      </c>
      <c r="B26" s="32">
        <f t="shared" ref="B26:D41" si="1">B6/B$5*100</f>
        <v>1.3211253638935541</v>
      </c>
      <c r="C26" s="32">
        <f t="shared" si="1"/>
        <v>1.4915690587846506</v>
      </c>
      <c r="D26" s="32">
        <f t="shared" si="1"/>
        <v>0.89909369269940043</v>
      </c>
      <c r="E26" s="32">
        <f>E6/E$5*100</f>
        <v>1.4064280400410583</v>
      </c>
      <c r="F26" s="32">
        <f t="shared" ref="F26:G26" si="2">F6/F$5*100</f>
        <v>1.3356146214653297</v>
      </c>
      <c r="G26" s="32">
        <f t="shared" si="2"/>
        <v>1.5781782756941063</v>
      </c>
    </row>
    <row r="27" spans="1:7" s="29" customFormat="1" ht="27" customHeight="1" x14ac:dyDescent="0.35">
      <c r="A27" s="17" t="s">
        <v>51</v>
      </c>
      <c r="B27" s="32">
        <f>B7/B$5*100</f>
        <v>5.6313941621590224</v>
      </c>
      <c r="C27" s="32">
        <f t="shared" si="1"/>
        <v>5.5219936900879034</v>
      </c>
      <c r="D27" s="32">
        <f t="shared" si="1"/>
        <v>5.9022781281930996</v>
      </c>
      <c r="E27" s="32">
        <f t="shared" ref="E27:G27" si="3">E7/E$5*100</f>
        <v>3.7691518113587779</v>
      </c>
      <c r="F27" s="32">
        <f t="shared" si="3"/>
        <v>4.7800944347180216</v>
      </c>
      <c r="G27" s="32">
        <f t="shared" si="3"/>
        <v>1.2940412404611139</v>
      </c>
    </row>
    <row r="28" spans="1:7" s="29" customFormat="1" ht="27" customHeight="1" x14ac:dyDescent="0.35">
      <c r="A28" s="17" t="s">
        <v>52</v>
      </c>
      <c r="B28" s="32">
        <f t="shared" si="1"/>
        <v>4.3157236269412689</v>
      </c>
      <c r="C28" s="32">
        <f t="shared" si="1"/>
        <v>3.7973477636965098</v>
      </c>
      <c r="D28" s="32">
        <f t="shared" si="1"/>
        <v>5.5992620529984816</v>
      </c>
      <c r="E28" s="32">
        <f t="shared" ref="E28:G28" si="4">E8/E$5*100</f>
        <v>9.1137667033929439</v>
      </c>
      <c r="F28" s="32">
        <f t="shared" si="4"/>
        <v>3.5804286699559658</v>
      </c>
      <c r="G28" s="32">
        <f t="shared" si="4"/>
        <v>22.661146289982138</v>
      </c>
    </row>
    <row r="29" spans="1:7" s="29" customFormat="1" ht="51.65" customHeight="1" x14ac:dyDescent="0.35">
      <c r="A29" s="40" t="s">
        <v>53</v>
      </c>
      <c r="B29" s="32">
        <f t="shared" si="1"/>
        <v>1.4492150305152716</v>
      </c>
      <c r="C29" s="32">
        <f t="shared" si="1"/>
        <v>1.5990879988658866</v>
      </c>
      <c r="D29" s="32">
        <f t="shared" si="1"/>
        <v>1.0781180571701909</v>
      </c>
      <c r="E29" s="32">
        <f t="shared" ref="E29:G29" si="5">E9/E$5*100</f>
        <v>1.4502170617095611</v>
      </c>
      <c r="F29" s="32">
        <f t="shared" si="5"/>
        <v>1.9085893150830282</v>
      </c>
      <c r="G29" s="32">
        <f t="shared" si="5"/>
        <v>0.32797532066893975</v>
      </c>
    </row>
    <row r="30" spans="1:7" s="29" customFormat="1" ht="27" customHeight="1" x14ac:dyDescent="0.35">
      <c r="A30" s="17" t="s">
        <v>54</v>
      </c>
      <c r="B30" s="32">
        <f t="shared" si="1"/>
        <v>12.151146210322363</v>
      </c>
      <c r="C30" s="32">
        <f t="shared" si="1"/>
        <v>3.1642968586445228</v>
      </c>
      <c r="D30" s="32">
        <f>D10/D$5*100</f>
        <v>34.403275003247117</v>
      </c>
      <c r="E30" s="32">
        <f t="shared" ref="E30:F30" si="6">E10/E$5*100</f>
        <v>9.2338333757098052</v>
      </c>
      <c r="F30" s="32">
        <f t="shared" si="6"/>
        <v>3.846357896970662</v>
      </c>
      <c r="G30" s="32">
        <f>G10/G$5*100</f>
        <v>22.424094820587758</v>
      </c>
    </row>
    <row r="31" spans="1:7" s="29" customFormat="1" ht="27" customHeight="1" x14ac:dyDescent="0.35">
      <c r="A31" s="17" t="s">
        <v>55</v>
      </c>
      <c r="B31" s="32">
        <f t="shared" si="1"/>
        <v>17.426771356067366</v>
      </c>
      <c r="C31" s="32">
        <f t="shared" si="1"/>
        <v>17.304903363042946</v>
      </c>
      <c r="D31" s="32">
        <f t="shared" si="1"/>
        <v>17.728525860943854</v>
      </c>
      <c r="E31" s="32">
        <f t="shared" ref="E31:G31" si="7">E11/E$5*100</f>
        <v>15.655281521032856</v>
      </c>
      <c r="F31" s="32">
        <f t="shared" si="7"/>
        <v>16.430579871611226</v>
      </c>
      <c r="G31" s="32">
        <f t="shared" si="7"/>
        <v>13.757103425880826</v>
      </c>
    </row>
    <row r="32" spans="1:7" s="29" customFormat="1" ht="51.65" customHeight="1" x14ac:dyDescent="0.35">
      <c r="A32" s="17" t="s">
        <v>56</v>
      </c>
      <c r="B32" s="32">
        <f t="shared" si="1"/>
        <v>5.2246824155896467</v>
      </c>
      <c r="C32" s="32">
        <f t="shared" si="1"/>
        <v>4.6289987733971962</v>
      </c>
      <c r="D32" s="32">
        <f t="shared" si="1"/>
        <v>6.6996408361878963</v>
      </c>
      <c r="E32" s="32">
        <f t="shared" ref="E32:F32" si="8">E12/E$5*100</f>
        <v>5.9656656402143309</v>
      </c>
      <c r="F32" s="32">
        <f t="shared" si="8"/>
        <v>5.6680725767945255</v>
      </c>
      <c r="G32" s="32">
        <f>G12/G$5*100</f>
        <v>6.6942685500892996</v>
      </c>
    </row>
    <row r="33" spans="1:7" s="29" customFormat="1" ht="27" customHeight="1" x14ac:dyDescent="0.35">
      <c r="A33" s="17" t="s">
        <v>57</v>
      </c>
      <c r="B33" s="32">
        <f t="shared" si="1"/>
        <v>2.86371035304626</v>
      </c>
      <c r="C33" s="32">
        <f t="shared" si="1"/>
        <v>3.2160835986367822</v>
      </c>
      <c r="D33" s="32">
        <f t="shared" si="1"/>
        <v>1.991207150063639</v>
      </c>
      <c r="E33" s="32">
        <f t="shared" ref="E33:G33" si="9">E13/E$5*100</f>
        <v>2.7248071870497501</v>
      </c>
      <c r="F33" s="32">
        <f t="shared" si="9"/>
        <v>3.5174279802642054</v>
      </c>
      <c r="G33" s="32">
        <f t="shared" si="9"/>
        <v>0.78421821724305885</v>
      </c>
    </row>
    <row r="34" spans="1:7" s="29" customFormat="1" ht="27" customHeight="1" x14ac:dyDescent="0.35">
      <c r="A34" s="17" t="s">
        <v>58</v>
      </c>
      <c r="B34" s="32">
        <f t="shared" si="1"/>
        <v>2.2412773629235336</v>
      </c>
      <c r="C34" s="32">
        <f t="shared" si="1"/>
        <v>2.6604831630993719</v>
      </c>
      <c r="D34" s="32">
        <f t="shared" si="1"/>
        <v>1.2032916249616246</v>
      </c>
      <c r="E34" s="32">
        <f t="shared" ref="E34:G34" si="10">E14/E$5*100</f>
        <v>2.4229925323238319</v>
      </c>
      <c r="F34" s="32">
        <f t="shared" si="10"/>
        <v>2.9471059472651069</v>
      </c>
      <c r="G34" s="32">
        <f t="shared" si="10"/>
        <v>1.1397954213346324</v>
      </c>
    </row>
    <row r="35" spans="1:7" s="29" customFormat="1" ht="27" customHeight="1" x14ac:dyDescent="0.35">
      <c r="A35" s="17" t="s">
        <v>59</v>
      </c>
      <c r="B35" s="32">
        <f t="shared" si="1"/>
        <v>2.181504099017042</v>
      </c>
      <c r="C35" s="32">
        <f t="shared" si="1"/>
        <v>2.8550026170474858</v>
      </c>
      <c r="D35" s="32">
        <f t="shared" si="1"/>
        <v>0.51387007305449273</v>
      </c>
      <c r="E35" s="32">
        <f t="shared" ref="E35:G35" si="11">E15/E$5*100</f>
        <v>2.0420751287773915</v>
      </c>
      <c r="F35" s="32">
        <f t="shared" si="11"/>
        <v>2.761419703963075</v>
      </c>
      <c r="G35" s="32">
        <f t="shared" si="11"/>
        <v>0.28088975483032957</v>
      </c>
    </row>
    <row r="36" spans="1:7" s="29" customFormat="1" ht="27" customHeight="1" x14ac:dyDescent="0.35">
      <c r="A36" s="17" t="s">
        <v>60</v>
      </c>
      <c r="B36" s="32">
        <f t="shared" si="1"/>
        <v>0.50491041112172574</v>
      </c>
      <c r="C36" s="32">
        <f t="shared" si="1"/>
        <v>0.55402601832075071</v>
      </c>
      <c r="D36" s="32">
        <f t="shared" si="1"/>
        <v>0.3832963977599273</v>
      </c>
      <c r="E36" s="32">
        <f t="shared" ref="E36:G36" si="12">E16/E$5*100</f>
        <v>0.47037884566488686</v>
      </c>
      <c r="F36" s="32">
        <f t="shared" si="12"/>
        <v>0.6260279059897077</v>
      </c>
      <c r="G36" s="32">
        <f t="shared" si="12"/>
        <v>8.7676570871894788E-2</v>
      </c>
    </row>
    <row r="37" spans="1:7" s="29" customFormat="1" ht="51.65" customHeight="1" x14ac:dyDescent="0.35">
      <c r="A37" s="40" t="s">
        <v>61</v>
      </c>
      <c r="B37" s="32">
        <f t="shared" si="1"/>
        <v>6.2591193463165382</v>
      </c>
      <c r="C37" s="32">
        <f t="shared" si="1"/>
        <v>7.4818106881591504</v>
      </c>
      <c r="D37" s="32">
        <f t="shared" si="1"/>
        <v>3.2316417345329822</v>
      </c>
      <c r="E37" s="32">
        <f t="shared" ref="E37:G37" si="13">E17/E$5*100</f>
        <v>6.8527464662730369</v>
      </c>
      <c r="F37" s="32">
        <f t="shared" si="13"/>
        <v>8.1735105310626555</v>
      </c>
      <c r="G37" s="32">
        <f t="shared" si="13"/>
        <v>3.6174703685663259</v>
      </c>
    </row>
    <row r="38" spans="1:7" s="29" customFormat="1" ht="27" customHeight="1" x14ac:dyDescent="0.35">
      <c r="A38" s="17" t="s">
        <v>62</v>
      </c>
      <c r="B38" s="32">
        <f t="shared" si="1"/>
        <v>22.611783401910326</v>
      </c>
      <c r="C38" s="32">
        <f t="shared" si="1"/>
        <v>31.088127201457333</v>
      </c>
      <c r="D38" s="32">
        <f>D18/D$5*100</f>
        <v>1.6237055406279393</v>
      </c>
      <c r="E38" s="32">
        <f t="shared" ref="E38:F38" si="14">E18/E$5*100</f>
        <v>21.937358156529271</v>
      </c>
      <c r="F38" s="32">
        <f t="shared" si="14"/>
        <v>29.764841636161073</v>
      </c>
      <c r="G38" s="32">
        <f>G18/G$5*100</f>
        <v>2.7731774638740054</v>
      </c>
    </row>
    <row r="39" spans="1:7" s="29" customFormat="1" ht="27" customHeight="1" x14ac:dyDescent="0.35">
      <c r="A39" s="17" t="s">
        <v>63</v>
      </c>
      <c r="B39" s="32">
        <f t="shared" si="1"/>
        <v>7.2977948633220908</v>
      </c>
      <c r="C39" s="32">
        <f t="shared" si="1"/>
        <v>9.5774440188318906</v>
      </c>
      <c r="D39" s="32">
        <f t="shared" si="1"/>
        <v>1.653208576625768</v>
      </c>
      <c r="E39" s="32">
        <f t="shared" ref="E39:G39" si="15">E19/E$5*100</f>
        <v>6.9841135312785445</v>
      </c>
      <c r="F39" s="32">
        <f t="shared" si="15"/>
        <v>8.8751392646824758</v>
      </c>
      <c r="G39" s="32">
        <f t="shared" si="15"/>
        <v>2.3542782919305081</v>
      </c>
    </row>
    <row r="40" spans="1:7" s="29" customFormat="1" ht="27" customHeight="1" x14ac:dyDescent="0.35">
      <c r="A40" s="17" t="s">
        <v>64</v>
      </c>
      <c r="B40" s="32">
        <f t="shared" si="1"/>
        <v>2.5755128962831528</v>
      </c>
      <c r="C40" s="32">
        <f t="shared" si="1"/>
        <v>3.2541442160882101</v>
      </c>
      <c r="D40" s="32">
        <f t="shared" si="1"/>
        <v>0.89516965915128854</v>
      </c>
      <c r="E40" s="32">
        <f t="shared" ref="E40:G40" si="16">E20/E$5*100</f>
        <v>2.9710615777231593</v>
      </c>
      <c r="F40" s="32">
        <f t="shared" si="16"/>
        <v>3.6460820202663271</v>
      </c>
      <c r="G40" s="32">
        <f t="shared" si="16"/>
        <v>1.3183958434810845</v>
      </c>
    </row>
    <row r="41" spans="1:7" s="29" customFormat="1" ht="27" customHeight="1" x14ac:dyDescent="0.35">
      <c r="A41" s="17" t="s">
        <v>65</v>
      </c>
      <c r="B41" s="32">
        <f t="shared" si="1"/>
        <v>1.9237799853897113</v>
      </c>
      <c r="C41" s="32">
        <f t="shared" si="1"/>
        <v>1.7494494318764136</v>
      </c>
      <c r="D41" s="32">
        <f t="shared" si="1"/>
        <v>2.3554358168736895</v>
      </c>
      <c r="E41" s="32">
        <f t="shared" ref="E41:G41" si="17">E21/E$5*100</f>
        <v>1.9695642756919138</v>
      </c>
      <c r="F41" s="32">
        <f t="shared" si="17"/>
        <v>1.9782216563212902</v>
      </c>
      <c r="G41" s="32">
        <f t="shared" si="17"/>
        <v>1.948368241597662</v>
      </c>
    </row>
    <row r="42" spans="1:7" s="29" customFormat="1" ht="51.65" customHeight="1" thickBot="1" x14ac:dyDescent="0.4">
      <c r="A42" s="40" t="s">
        <v>66</v>
      </c>
      <c r="B42" s="32">
        <f t="shared" ref="B42:D42" si="18">B22/B$5*100</f>
        <v>4.020549115181141</v>
      </c>
      <c r="C42" s="32">
        <f t="shared" si="18"/>
        <v>5.5231539962989545E-2</v>
      </c>
      <c r="D42" s="32">
        <f t="shared" si="18"/>
        <v>13.838979794908601</v>
      </c>
      <c r="E42" s="32">
        <f t="shared" ref="E42:G42" si="19">E22/E$5*100</f>
        <v>5.0314998446196002</v>
      </c>
      <c r="F42" s="32">
        <f t="shared" si="19"/>
        <v>0.15915963711602737</v>
      </c>
      <c r="G42" s="32">
        <f t="shared" si="19"/>
        <v>16.960545543107646</v>
      </c>
    </row>
    <row r="43" spans="1:7" ht="23.25" hidden="1" customHeight="1" thickBot="1" x14ac:dyDescent="0.6">
      <c r="A43" s="34"/>
      <c r="B43" s="35"/>
      <c r="C43" s="36"/>
      <c r="D43" s="35"/>
      <c r="E43" s="35"/>
      <c r="F43" s="36"/>
      <c r="G43" s="35"/>
    </row>
    <row r="44" spans="1:7" ht="23.25" hidden="1" customHeight="1" thickBot="1" x14ac:dyDescent="0.6">
      <c r="A44" s="37" t="s">
        <v>44</v>
      </c>
      <c r="B44" s="35"/>
      <c r="C44" s="36"/>
      <c r="D44" s="35"/>
      <c r="E44" s="35"/>
      <c r="F44" s="36"/>
      <c r="G44" s="35"/>
    </row>
    <row r="45" spans="1:7" ht="23.25" hidden="1" customHeight="1" thickBot="1" x14ac:dyDescent="0.6">
      <c r="A45" s="38" t="s">
        <v>45</v>
      </c>
      <c r="B45" s="35">
        <v>249822</v>
      </c>
      <c r="C45" s="39" t="e">
        <f>B45/#REF!*100</f>
        <v>#REF!</v>
      </c>
      <c r="D45" s="35">
        <v>309749</v>
      </c>
      <c r="E45" s="35"/>
      <c r="F45" s="39"/>
      <c r="G45" s="35"/>
    </row>
    <row r="46" spans="1:7" ht="23.25" hidden="1" customHeight="1" thickBot="1" x14ac:dyDescent="0.6">
      <c r="A46" s="38" t="s">
        <v>46</v>
      </c>
      <c r="B46" s="35">
        <v>31291</v>
      </c>
      <c r="C46" s="39" t="e">
        <f>B46/#REF!*100</f>
        <v>#REF!</v>
      </c>
      <c r="D46" s="35">
        <v>34259</v>
      </c>
      <c r="E46" s="35"/>
      <c r="F46" s="39"/>
      <c r="G46" s="35"/>
    </row>
    <row r="47" spans="1:7" ht="23.25" hidden="1" customHeight="1" thickBot="1" x14ac:dyDescent="0.6">
      <c r="A47" s="38" t="s">
        <v>47</v>
      </c>
      <c r="B47" s="35">
        <v>28480</v>
      </c>
      <c r="C47" s="39" t="e">
        <f>B47/#REF!*100</f>
        <v>#REF!</v>
      </c>
      <c r="D47" s="35">
        <v>30871</v>
      </c>
      <c r="E47" s="35"/>
      <c r="F47" s="39"/>
      <c r="G47" s="35"/>
    </row>
    <row r="48" spans="1:7" ht="23.25" hidden="1" customHeight="1" thickBot="1" x14ac:dyDescent="0.6">
      <c r="A48" s="38" t="s">
        <v>48</v>
      </c>
      <c r="B48" s="35">
        <v>23251</v>
      </c>
      <c r="C48" s="39" t="e">
        <f>B48/#REF!*100</f>
        <v>#REF!</v>
      </c>
      <c r="D48" s="35">
        <v>18493</v>
      </c>
      <c r="E48" s="35"/>
      <c r="F48" s="39"/>
      <c r="G48" s="35"/>
    </row>
    <row r="49" spans="1:7" ht="2.25" customHeight="1" thickBot="1" x14ac:dyDescent="0.6">
      <c r="A49" s="21"/>
      <c r="B49" s="22"/>
      <c r="C49" s="22"/>
      <c r="D49" s="22"/>
      <c r="E49" s="22"/>
      <c r="F49" s="22"/>
      <c r="G49" s="22"/>
    </row>
    <row r="50" spans="1:7" ht="59.15" customHeight="1" thickTop="1" x14ac:dyDescent="0.55000000000000004">
      <c r="A50" s="84" t="s">
        <v>95</v>
      </c>
      <c r="B50" s="85"/>
      <c r="C50" s="85"/>
      <c r="D50" s="85"/>
      <c r="E50" s="85"/>
      <c r="F50" s="24"/>
      <c r="G50" s="24"/>
    </row>
    <row r="51" spans="1:7" ht="69" customHeight="1" x14ac:dyDescent="0.55000000000000004">
      <c r="A51" s="98" t="s">
        <v>96</v>
      </c>
      <c r="B51" s="98"/>
      <c r="C51" s="98"/>
      <c r="D51" s="98"/>
      <c r="E51" s="98"/>
      <c r="F51" s="24"/>
      <c r="G51" s="24"/>
    </row>
    <row r="52" spans="1:7" x14ac:dyDescent="0.55000000000000004">
      <c r="A52" s="24"/>
      <c r="B52" s="24"/>
      <c r="C52" s="24"/>
      <c r="D52" s="24"/>
      <c r="E52" s="24"/>
      <c r="F52" s="24"/>
      <c r="G52" s="24"/>
    </row>
    <row r="53" spans="1:7" x14ac:dyDescent="0.55000000000000004">
      <c r="A53" s="24"/>
      <c r="B53" s="24"/>
      <c r="C53" s="24"/>
      <c r="D53" s="24"/>
      <c r="E53" s="24"/>
      <c r="F53" s="24"/>
      <c r="G53" s="24"/>
    </row>
    <row r="57" spans="1:7" s="26" customFormat="1" ht="25.5" x14ac:dyDescent="0.5">
      <c r="A57" s="25" t="s">
        <v>29</v>
      </c>
    </row>
  </sheetData>
  <mergeCells count="5">
    <mergeCell ref="A51:E51"/>
    <mergeCell ref="A1:D1"/>
    <mergeCell ref="A2:A3"/>
    <mergeCell ref="B2:D2"/>
    <mergeCell ref="E2:G2"/>
  </mergeCells>
  <printOptions horizontalCentered="1"/>
  <pageMargins left="0.196850393700787" right="0.196850393700787" top="0.74803149606299202" bottom="0.74803149606299202" header="0.31496062992126" footer="0.31496062992126"/>
  <pageSetup scale="46" firstPageNumber="15" orientation="portrait" useFirstPageNumber="1" horizontalDpi="1200" r:id="rId1"/>
  <headerFooter>
    <oddFooter>&amp;L&amp;"-,Italic"&amp;20Source: Report of the Labour Force Survey (LFS) 2021&amp;R&amp;20&amp;[22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4472C4"/>
  </sheetPr>
  <dimension ref="A1:P43"/>
  <sheetViews>
    <sheetView zoomScale="55" zoomScaleNormal="55" zoomScaleSheetLayoutView="70" zoomScalePageLayoutView="60" workbookViewId="0">
      <selection activeCell="O22" sqref="O22"/>
    </sheetView>
  </sheetViews>
  <sheetFormatPr defaultColWidth="8.81640625" defaultRowHeight="26" x14ac:dyDescent="0.55000000000000004"/>
  <cols>
    <col min="1" max="1" width="85.7265625" style="25" customWidth="1"/>
    <col min="2" max="7" width="19.81640625" style="26" customWidth="1"/>
    <col min="8" max="16384" width="8.81640625" style="23"/>
  </cols>
  <sheetData>
    <row r="1" spans="1:9" ht="36" customHeight="1" thickBot="1" x14ac:dyDescent="0.6">
      <c r="A1" s="77" t="s">
        <v>103</v>
      </c>
      <c r="B1" s="91"/>
      <c r="C1" s="91"/>
      <c r="D1" s="91"/>
      <c r="E1" s="91"/>
      <c r="F1" s="91"/>
      <c r="G1" s="91"/>
    </row>
    <row r="2" spans="1:9" ht="36.65" customHeight="1" thickTop="1" thickBot="1" x14ac:dyDescent="0.6">
      <c r="A2" s="99" t="s">
        <v>0</v>
      </c>
      <c r="B2" s="101">
        <v>2020</v>
      </c>
      <c r="C2" s="102"/>
      <c r="D2" s="102"/>
      <c r="E2" s="101">
        <v>2021</v>
      </c>
      <c r="F2" s="102"/>
      <c r="G2" s="102"/>
    </row>
    <row r="3" spans="1:9" ht="36.65" customHeight="1" thickTop="1" thickBot="1" x14ac:dyDescent="0.6">
      <c r="A3" s="100"/>
      <c r="B3" s="48" t="s">
        <v>1</v>
      </c>
      <c r="C3" s="48" t="s">
        <v>92</v>
      </c>
      <c r="D3" s="48" t="s">
        <v>93</v>
      </c>
      <c r="E3" s="48" t="s">
        <v>1</v>
      </c>
      <c r="F3" s="48" t="s">
        <v>92</v>
      </c>
      <c r="G3" s="48" t="s">
        <v>93</v>
      </c>
    </row>
    <row r="4" spans="1:9" ht="27" customHeight="1" thickTop="1" x14ac:dyDescent="0.55000000000000004">
      <c r="A4" s="3" t="s">
        <v>4</v>
      </c>
      <c r="B4" s="92"/>
      <c r="C4" s="92"/>
      <c r="D4" s="92"/>
      <c r="E4" s="92"/>
      <c r="F4" s="92"/>
      <c r="G4" s="92"/>
    </row>
    <row r="5" spans="1:9" ht="27" customHeight="1" x14ac:dyDescent="0.55000000000000004">
      <c r="A5" s="6" t="s">
        <v>67</v>
      </c>
      <c r="B5" s="4">
        <f>SUM(B6:B14)</f>
        <v>211092.78923999963</v>
      </c>
      <c r="C5" s="4">
        <f t="shared" ref="C5:D5" si="0">SUM(C6:C14)</f>
        <v>150365.47967999976</v>
      </c>
      <c r="D5" s="4">
        <f t="shared" si="0"/>
        <v>60727.309560000052</v>
      </c>
      <c r="E5" s="4">
        <v>212382</v>
      </c>
      <c r="F5" s="4">
        <v>150792</v>
      </c>
      <c r="G5" s="4">
        <v>61590</v>
      </c>
      <c r="I5" s="75"/>
    </row>
    <row r="6" spans="1:9" s="29" customFormat="1" ht="27" customHeight="1" x14ac:dyDescent="0.35">
      <c r="A6" s="17" t="s">
        <v>68</v>
      </c>
      <c r="B6" s="41">
        <v>13800.532439999981</v>
      </c>
      <c r="C6" s="41">
        <v>10616.697619999981</v>
      </c>
      <c r="D6" s="41">
        <v>3183.8348200000014</v>
      </c>
      <c r="E6" s="41">
        <v>13537</v>
      </c>
      <c r="F6" s="41">
        <v>11082</v>
      </c>
      <c r="G6" s="41">
        <v>2455</v>
      </c>
    </row>
    <row r="7" spans="1:9" s="29" customFormat="1" ht="27" customHeight="1" x14ac:dyDescent="0.35">
      <c r="A7" s="17" t="s">
        <v>69</v>
      </c>
      <c r="B7" s="41">
        <v>33150.97965999991</v>
      </c>
      <c r="C7" s="41">
        <v>29450.633219999974</v>
      </c>
      <c r="D7" s="41">
        <v>3700.3464400000003</v>
      </c>
      <c r="E7" s="41">
        <v>31804</v>
      </c>
      <c r="F7" s="41">
        <v>28239</v>
      </c>
      <c r="G7" s="41">
        <v>3565</v>
      </c>
    </row>
    <row r="8" spans="1:9" s="29" customFormat="1" ht="27" customHeight="1" x14ac:dyDescent="0.35">
      <c r="A8" s="17" t="s">
        <v>70</v>
      </c>
      <c r="B8" s="41">
        <v>25087.134449999947</v>
      </c>
      <c r="C8" s="41">
        <v>20054.659649999943</v>
      </c>
      <c r="D8" s="41">
        <v>5032.4748000000018</v>
      </c>
      <c r="E8" s="41">
        <v>25801</v>
      </c>
      <c r="F8" s="41">
        <v>20750</v>
      </c>
      <c r="G8" s="41">
        <v>5052</v>
      </c>
    </row>
    <row r="9" spans="1:9" s="42" customFormat="1" ht="27" customHeight="1" x14ac:dyDescent="0.35">
      <c r="A9" s="17" t="s">
        <v>71</v>
      </c>
      <c r="B9" s="41">
        <v>22124.409969999953</v>
      </c>
      <c r="C9" s="41">
        <v>21030.316509999942</v>
      </c>
      <c r="D9" s="41">
        <v>1094.0934600000003</v>
      </c>
      <c r="E9" s="41">
        <v>22931</v>
      </c>
      <c r="F9" s="41">
        <v>21310</v>
      </c>
      <c r="G9" s="41">
        <v>1621</v>
      </c>
    </row>
    <row r="10" spans="1:9" s="42" customFormat="1" ht="27" customHeight="1" x14ac:dyDescent="0.35">
      <c r="A10" s="17" t="s">
        <v>72</v>
      </c>
      <c r="B10" s="41">
        <v>48645.099499999866</v>
      </c>
      <c r="C10" s="41">
        <v>41468.199459999887</v>
      </c>
      <c r="D10" s="41">
        <v>7176.9000399999941</v>
      </c>
      <c r="E10" s="41">
        <v>46232</v>
      </c>
      <c r="F10" s="41">
        <v>39881</v>
      </c>
      <c r="G10" s="41">
        <v>6350</v>
      </c>
    </row>
    <row r="11" spans="1:9" s="42" customFormat="1" ht="50.5" customHeight="1" x14ac:dyDescent="0.35">
      <c r="A11" s="17" t="s">
        <v>73</v>
      </c>
      <c r="B11" s="41">
        <v>2708.5697399999985</v>
      </c>
      <c r="C11" s="41">
        <v>1835.4342100000008</v>
      </c>
      <c r="D11" s="41">
        <v>873.13552999999956</v>
      </c>
      <c r="E11" s="41">
        <v>2008</v>
      </c>
      <c r="F11" s="41">
        <v>1603</v>
      </c>
      <c r="G11" s="41">
        <v>405</v>
      </c>
    </row>
    <row r="12" spans="1:9" s="42" customFormat="1" ht="27" customHeight="1" x14ac:dyDescent="0.35">
      <c r="A12" s="17" t="s">
        <v>74</v>
      </c>
      <c r="B12" s="41">
        <v>21168.474229999967</v>
      </c>
      <c r="C12" s="41">
        <v>9029.2742600000129</v>
      </c>
      <c r="D12" s="41">
        <v>12139.199970000011</v>
      </c>
      <c r="E12" s="41">
        <v>18798</v>
      </c>
      <c r="F12" s="41">
        <v>9986</v>
      </c>
      <c r="G12" s="41">
        <v>8812</v>
      </c>
    </row>
    <row r="13" spans="1:9" s="42" customFormat="1" ht="50.5" customHeight="1" x14ac:dyDescent="0.35">
      <c r="A13" s="17" t="s">
        <v>75</v>
      </c>
      <c r="B13" s="41">
        <v>7786.9022099999966</v>
      </c>
      <c r="C13" s="41">
        <v>4462.3808900000004</v>
      </c>
      <c r="D13" s="41">
        <v>3324.521319999998</v>
      </c>
      <c r="E13" s="41">
        <v>15856</v>
      </c>
      <c r="F13" s="41">
        <v>5262</v>
      </c>
      <c r="G13" s="41">
        <v>10594</v>
      </c>
    </row>
    <row r="14" spans="1:9" s="42" customFormat="1" ht="27" customHeight="1" x14ac:dyDescent="0.35">
      <c r="A14" s="17" t="s">
        <v>76</v>
      </c>
      <c r="B14" s="41">
        <v>36620.687040000019</v>
      </c>
      <c r="C14" s="41">
        <v>12417.883860000011</v>
      </c>
      <c r="D14" s="41">
        <v>24202.803180000046</v>
      </c>
      <c r="E14" s="41">
        <v>35415</v>
      </c>
      <c r="F14" s="41">
        <v>12679</v>
      </c>
      <c r="G14" s="41">
        <v>22735</v>
      </c>
    </row>
    <row r="15" spans="1:9" s="42" customFormat="1" ht="27" customHeight="1" x14ac:dyDescent="0.35">
      <c r="A15" s="17"/>
      <c r="B15" s="41"/>
      <c r="C15" s="41"/>
      <c r="D15" s="41"/>
      <c r="E15" s="41"/>
      <c r="F15" s="41"/>
      <c r="G15" s="41"/>
    </row>
    <row r="16" spans="1:9" s="29" customFormat="1" ht="27" customHeight="1" x14ac:dyDescent="0.35">
      <c r="A16" s="3" t="s">
        <v>25</v>
      </c>
      <c r="B16" s="4"/>
      <c r="C16" s="4"/>
      <c r="D16" s="4"/>
      <c r="E16" s="4"/>
      <c r="F16" s="4"/>
      <c r="G16" s="4"/>
    </row>
    <row r="17" spans="1:7" s="29" customFormat="1" ht="27" customHeight="1" x14ac:dyDescent="0.35">
      <c r="A17" s="6" t="s">
        <v>67</v>
      </c>
      <c r="B17" s="5">
        <v>100</v>
      </c>
      <c r="C17" s="5">
        <v>100</v>
      </c>
      <c r="D17" s="5">
        <v>100</v>
      </c>
      <c r="E17" s="5">
        <v>100</v>
      </c>
      <c r="F17" s="5">
        <v>100</v>
      </c>
      <c r="G17" s="5">
        <v>100</v>
      </c>
    </row>
    <row r="18" spans="1:7" s="29" customFormat="1" ht="27" customHeight="1" x14ac:dyDescent="0.35">
      <c r="A18" s="17" t="s">
        <v>68</v>
      </c>
      <c r="B18" s="43">
        <f>B6/B$5*100</f>
        <v>6.5376617030293804</v>
      </c>
      <c r="C18" s="43">
        <f>C6/$C$5*100</f>
        <v>7.0605950531956552</v>
      </c>
      <c r="D18" s="43">
        <f>D6/$D$5*100</f>
        <v>5.2428385895381968</v>
      </c>
      <c r="E18" s="43">
        <f>E6/$E$5*100</f>
        <v>6.3738923260916653</v>
      </c>
      <c r="F18" s="43">
        <f>F6/$F$5*100</f>
        <v>7.3491962438325631</v>
      </c>
      <c r="G18" s="43">
        <f>G6/$G$5*100</f>
        <v>3.9860366942685501</v>
      </c>
    </row>
    <row r="19" spans="1:7" s="29" customFormat="1" ht="27" customHeight="1" x14ac:dyDescent="0.35">
      <c r="A19" s="17" t="s">
        <v>69</v>
      </c>
      <c r="B19" s="43">
        <f t="shared" ref="B19:B26" si="1">B7/$B$5*100</f>
        <v>15.704458583997043</v>
      </c>
      <c r="C19" s="43">
        <f t="shared" ref="C19:C26" si="2">C7/$C$5*100</f>
        <v>19.586033498297166</v>
      </c>
      <c r="D19" s="43">
        <f t="shared" ref="D19:D26" si="3">D7/$D$5*100</f>
        <v>6.0933811604875538</v>
      </c>
      <c r="E19" s="43">
        <f>E7/$E$5*100</f>
        <v>14.9749037112373</v>
      </c>
      <c r="F19" s="43">
        <f t="shared" ref="F19:F25" si="4">F7/$F$5*100</f>
        <v>18.727120802164571</v>
      </c>
      <c r="G19" s="43">
        <f t="shared" ref="G19:G26" si="5">G7/$G$5*100</f>
        <v>5.7882773177463873</v>
      </c>
    </row>
    <row r="20" spans="1:7" s="29" customFormat="1" ht="27" customHeight="1" x14ac:dyDescent="0.35">
      <c r="A20" s="17" t="s">
        <v>70</v>
      </c>
      <c r="B20" s="43">
        <f t="shared" si="1"/>
        <v>11.884410898317045</v>
      </c>
      <c r="C20" s="43">
        <f t="shared" si="2"/>
        <v>13.337276409904227</v>
      </c>
      <c r="D20" s="43">
        <f t="shared" si="3"/>
        <v>8.2870043749061448</v>
      </c>
      <c r="E20" s="43">
        <f t="shared" ref="E20:E26" si="6">E8/$E$5*100</f>
        <v>12.148392989989736</v>
      </c>
      <c r="F20" s="43">
        <f t="shared" si="4"/>
        <v>13.760676958989867</v>
      </c>
      <c r="G20" s="43">
        <f t="shared" si="5"/>
        <v>8.2026302971261558</v>
      </c>
    </row>
    <row r="21" spans="1:7" s="29" customFormat="1" ht="27" customHeight="1" x14ac:dyDescent="0.35">
      <c r="A21" s="17" t="s">
        <v>71</v>
      </c>
      <c r="B21" s="43">
        <f t="shared" si="1"/>
        <v>10.480893283780455</v>
      </c>
      <c r="C21" s="43">
        <f t="shared" si="2"/>
        <v>13.986133356376479</v>
      </c>
      <c r="D21" s="43">
        <f t="shared" si="3"/>
        <v>1.8016498144364679</v>
      </c>
      <c r="E21" s="43">
        <f t="shared" si="6"/>
        <v>10.797054364305826</v>
      </c>
      <c r="F21" s="43">
        <f t="shared" si="4"/>
        <v>14.13204944559393</v>
      </c>
      <c r="G21" s="43">
        <f t="shared" si="5"/>
        <v>2.6319207663581747</v>
      </c>
    </row>
    <row r="22" spans="1:7" s="29" customFormat="1" ht="27" customHeight="1" x14ac:dyDescent="0.35">
      <c r="A22" s="17" t="s">
        <v>72</v>
      </c>
      <c r="B22" s="43">
        <f t="shared" si="1"/>
        <v>23.044415527000002</v>
      </c>
      <c r="C22" s="43">
        <f>C10/$C$5*100</f>
        <v>27.578270988959979</v>
      </c>
      <c r="D22" s="43">
        <f t="shared" si="3"/>
        <v>11.818241400780391</v>
      </c>
      <c r="E22" s="43">
        <f t="shared" si="6"/>
        <v>21.768323115894944</v>
      </c>
      <c r="F22" s="43">
        <f t="shared" si="4"/>
        <v>26.447689532601199</v>
      </c>
      <c r="G22" s="43">
        <f>G10/$G$5*100</f>
        <v>10.310115278454294</v>
      </c>
    </row>
    <row r="23" spans="1:7" s="29" customFormat="1" ht="50.5" customHeight="1" x14ac:dyDescent="0.35">
      <c r="A23" s="17" t="s">
        <v>73</v>
      </c>
      <c r="B23" s="43">
        <f t="shared" si="1"/>
        <v>1.2831180779560025</v>
      </c>
      <c r="C23" s="43">
        <f t="shared" si="2"/>
        <v>1.2206486581269049</v>
      </c>
      <c r="D23" s="43">
        <f t="shared" si="3"/>
        <v>1.4377971563803933</v>
      </c>
      <c r="E23" s="43">
        <f t="shared" si="6"/>
        <v>0.94546618828337625</v>
      </c>
      <c r="F23" s="43">
        <f t="shared" si="4"/>
        <v>1.0630537429041329</v>
      </c>
      <c r="G23" s="43">
        <f t="shared" si="5"/>
        <v>0.65757428153921083</v>
      </c>
    </row>
    <row r="24" spans="1:7" s="29" customFormat="1" ht="27" customHeight="1" x14ac:dyDescent="0.35">
      <c r="A24" s="17" t="s">
        <v>74</v>
      </c>
      <c r="B24" s="43">
        <f t="shared" si="1"/>
        <v>10.028042315520642</v>
      </c>
      <c r="C24" s="43">
        <f t="shared" si="2"/>
        <v>6.0048850834750498</v>
      </c>
      <c r="D24" s="43">
        <f t="shared" si="3"/>
        <v>19.989688425116523</v>
      </c>
      <c r="E24" s="43">
        <f>E12/$E$5*100</f>
        <v>8.8510325733819251</v>
      </c>
      <c r="F24" s="43">
        <f t="shared" si="4"/>
        <v>6.6223672343360391</v>
      </c>
      <c r="G24" s="43">
        <f t="shared" si="5"/>
        <v>14.307517454132165</v>
      </c>
    </row>
    <row r="25" spans="1:7" s="29" customFormat="1" ht="50.5" customHeight="1" x14ac:dyDescent="0.35">
      <c r="A25" s="17" t="s">
        <v>75</v>
      </c>
      <c r="B25" s="43">
        <f t="shared" si="1"/>
        <v>3.6888527732450225</v>
      </c>
      <c r="C25" s="43">
        <f t="shared" si="2"/>
        <v>2.9676897247271214</v>
      </c>
      <c r="D25" s="43">
        <f t="shared" si="3"/>
        <v>5.4745078352520959</v>
      </c>
      <c r="E25" s="43">
        <f t="shared" si="6"/>
        <v>7.4657927696320776</v>
      </c>
      <c r="F25" s="43">
        <f t="shared" si="4"/>
        <v>3.4895750437688999</v>
      </c>
      <c r="G25" s="43">
        <f t="shared" si="5"/>
        <v>17.200844292904694</v>
      </c>
    </row>
    <row r="26" spans="1:7" s="29" customFormat="1" ht="27" customHeight="1" x14ac:dyDescent="0.35">
      <c r="A26" s="17" t="s">
        <v>76</v>
      </c>
      <c r="B26" s="43">
        <f t="shared" si="1"/>
        <v>17.34814683715441</v>
      </c>
      <c r="C26" s="43">
        <f t="shared" si="2"/>
        <v>8.2584672269374106</v>
      </c>
      <c r="D26" s="43">
        <f t="shared" si="3"/>
        <v>39.85489124310223</v>
      </c>
      <c r="E26" s="43">
        <f t="shared" si="6"/>
        <v>16.675141961183151</v>
      </c>
      <c r="F26" s="43">
        <f>F14/$F$5*100</f>
        <v>8.4082709958087953</v>
      </c>
      <c r="G26" s="43">
        <f t="shared" si="5"/>
        <v>36.913459977269035</v>
      </c>
    </row>
    <row r="27" spans="1:7" s="29" customFormat="1" ht="27" customHeight="1" x14ac:dyDescent="0.35">
      <c r="A27" s="17"/>
      <c r="B27" s="43"/>
      <c r="C27" s="43"/>
      <c r="D27" s="43"/>
      <c r="E27" s="43"/>
      <c r="F27" s="43"/>
      <c r="G27" s="43"/>
    </row>
    <row r="28" spans="1:7" s="29" customFormat="1" ht="27" customHeight="1" x14ac:dyDescent="0.35">
      <c r="A28" s="44"/>
      <c r="B28" s="103" t="s">
        <v>77</v>
      </c>
      <c r="C28" s="103"/>
      <c r="D28" s="103"/>
      <c r="E28" s="103"/>
      <c r="F28" s="103"/>
      <c r="G28" s="103"/>
    </row>
    <row r="29" spans="1:7" s="29" customFormat="1" ht="27" customHeight="1" x14ac:dyDescent="0.35">
      <c r="A29" s="30" t="s">
        <v>78</v>
      </c>
      <c r="B29" s="45">
        <v>44.776281000312551</v>
      </c>
      <c r="C29" s="45">
        <v>42.122099659968988</v>
      </c>
      <c r="D29" s="45">
        <v>51.348237724398182</v>
      </c>
      <c r="E29" s="45">
        <v>47.5</v>
      </c>
      <c r="F29" s="45">
        <v>44.5</v>
      </c>
      <c r="G29" s="45">
        <v>54.4</v>
      </c>
    </row>
    <row r="30" spans="1:7" s="29" customFormat="1" ht="27" customHeight="1" x14ac:dyDescent="0.35">
      <c r="A30" s="46" t="s">
        <v>79</v>
      </c>
      <c r="B30" s="43">
        <v>44.423369926427917</v>
      </c>
      <c r="C30" s="43">
        <v>41.660328896574406</v>
      </c>
      <c r="D30" s="43">
        <v>51.264871597417091</v>
      </c>
      <c r="E30" s="43">
        <v>47.1</v>
      </c>
      <c r="F30" s="43">
        <v>44.1</v>
      </c>
      <c r="G30" s="43">
        <v>54.3</v>
      </c>
    </row>
    <row r="31" spans="1:7" s="29" customFormat="1" ht="27" customHeight="1" x14ac:dyDescent="0.35">
      <c r="A31" s="46" t="s">
        <v>94</v>
      </c>
      <c r="B31" s="43">
        <v>12.054337010893583</v>
      </c>
      <c r="C31" s="43">
        <v>12.055379738959861</v>
      </c>
      <c r="D31" s="43">
        <v>12.040673426296987</v>
      </c>
      <c r="E31" s="43">
        <v>11.5</v>
      </c>
      <c r="F31" s="43">
        <v>11.7</v>
      </c>
      <c r="G31" s="43">
        <v>0.6</v>
      </c>
    </row>
    <row r="32" spans="1:7" s="29" customFormat="1" ht="27" customHeight="1" x14ac:dyDescent="0.35">
      <c r="A32" s="46"/>
      <c r="B32" s="43"/>
      <c r="C32" s="43"/>
      <c r="D32" s="43"/>
      <c r="E32" s="43"/>
      <c r="F32" s="43"/>
      <c r="G32" s="43"/>
    </row>
    <row r="33" spans="1:7" s="29" customFormat="1" ht="27" customHeight="1" x14ac:dyDescent="0.35">
      <c r="A33" s="44"/>
      <c r="B33" s="103" t="s">
        <v>81</v>
      </c>
      <c r="C33" s="103"/>
      <c r="D33" s="103"/>
      <c r="E33" s="103"/>
      <c r="F33" s="103"/>
      <c r="G33" s="103"/>
    </row>
    <row r="34" spans="1:7" s="29" customFormat="1" ht="27" customHeight="1" x14ac:dyDescent="0.35">
      <c r="A34" s="30" t="s">
        <v>82</v>
      </c>
      <c r="B34" s="4">
        <v>1755.027044888765</v>
      </c>
      <c r="C34" s="4">
        <v>1668.0193954195822</v>
      </c>
      <c r="D34" s="4">
        <v>1968.2662655994297</v>
      </c>
      <c r="E34" s="4">
        <v>1536</v>
      </c>
      <c r="F34" s="4">
        <v>1710</v>
      </c>
      <c r="G34" s="4">
        <v>1110</v>
      </c>
    </row>
    <row r="35" spans="1:7" s="29" customFormat="1" ht="27" customHeight="1" x14ac:dyDescent="0.35">
      <c r="A35" s="46" t="s">
        <v>79</v>
      </c>
      <c r="B35" s="41">
        <v>1737.2206517440009</v>
      </c>
      <c r="C35" s="41">
        <v>1643.9410650280213</v>
      </c>
      <c r="D35" s="41">
        <v>1965.8311992174542</v>
      </c>
      <c r="E35" s="41">
        <v>1516</v>
      </c>
      <c r="F35" s="41">
        <v>1683</v>
      </c>
      <c r="G35" s="41">
        <v>1107</v>
      </c>
    </row>
    <row r="36" spans="1:7" s="29" customFormat="1" ht="27" customHeight="1" x14ac:dyDescent="0.35">
      <c r="A36" s="46" t="s">
        <v>94</v>
      </c>
      <c r="B36" s="41">
        <v>602.46277538134063</v>
      </c>
      <c r="C36" s="41">
        <v>622.82843614556361</v>
      </c>
      <c r="D36" s="41">
        <v>336.11701592580198</v>
      </c>
      <c r="E36" s="41">
        <v>589</v>
      </c>
      <c r="F36" s="41">
        <v>582</v>
      </c>
      <c r="G36" s="41">
        <v>852</v>
      </c>
    </row>
    <row r="37" spans="1:7" ht="27" customHeight="1" x14ac:dyDescent="0.55000000000000004">
      <c r="A37" s="46"/>
      <c r="B37" s="41"/>
      <c r="C37" s="41"/>
      <c r="D37" s="41"/>
      <c r="E37" s="41"/>
      <c r="F37" s="41"/>
      <c r="G37" s="41"/>
    </row>
    <row r="38" spans="1:7" ht="27" customHeight="1" thickBot="1" x14ac:dyDescent="0.6">
      <c r="A38" s="30" t="s">
        <v>83</v>
      </c>
      <c r="B38" s="4">
        <v>850</v>
      </c>
      <c r="C38" s="4">
        <v>1000</v>
      </c>
      <c r="D38" s="4">
        <v>608</v>
      </c>
      <c r="E38" s="4">
        <v>880</v>
      </c>
      <c r="F38" s="4">
        <v>1010</v>
      </c>
      <c r="G38" s="4">
        <v>600</v>
      </c>
    </row>
    <row r="39" spans="1:7" ht="2.25" customHeight="1" thickBot="1" x14ac:dyDescent="0.6">
      <c r="A39" s="47"/>
      <c r="B39" s="22"/>
      <c r="C39" s="22"/>
      <c r="D39" s="22"/>
      <c r="E39" s="22"/>
      <c r="F39" s="22"/>
      <c r="G39" s="22"/>
    </row>
    <row r="40" spans="1:7" ht="59.15" customHeight="1" thickTop="1" x14ac:dyDescent="0.55000000000000004">
      <c r="A40" s="84" t="s">
        <v>95</v>
      </c>
      <c r="B40" s="85"/>
      <c r="C40" s="85"/>
      <c r="D40" s="85"/>
      <c r="E40" s="85"/>
      <c r="F40" s="24"/>
      <c r="G40" s="24"/>
    </row>
    <row r="41" spans="1:7" ht="69" customHeight="1" x14ac:dyDescent="0.55000000000000004">
      <c r="A41" s="98" t="s">
        <v>96</v>
      </c>
      <c r="B41" s="98"/>
      <c r="C41" s="98"/>
      <c r="D41" s="98"/>
      <c r="E41" s="98"/>
      <c r="F41" s="24"/>
      <c r="G41" s="24"/>
    </row>
    <row r="42" spans="1:7" x14ac:dyDescent="0.55000000000000004">
      <c r="A42" s="24"/>
      <c r="B42" s="24"/>
      <c r="C42" s="24"/>
      <c r="D42" s="24"/>
      <c r="E42" s="24"/>
      <c r="F42" s="24"/>
      <c r="G42" s="24"/>
    </row>
    <row r="43" spans="1:7" x14ac:dyDescent="0.55000000000000004">
      <c r="A43" s="24"/>
      <c r="B43" s="24"/>
      <c r="C43" s="24"/>
      <c r="D43" s="24"/>
      <c r="E43" s="24"/>
      <c r="F43" s="24"/>
      <c r="G43" s="24"/>
    </row>
  </sheetData>
  <mergeCells count="6">
    <mergeCell ref="A41:E41"/>
    <mergeCell ref="B28:G28"/>
    <mergeCell ref="B33:G33"/>
    <mergeCell ref="E2:G2"/>
    <mergeCell ref="A2:A3"/>
    <mergeCell ref="B2:D2"/>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BA7F77C8-0C4B-454C-819B-2B2CB6F6CEB9}">
  <ds:schemaRefs>
    <ds:schemaRef ds:uri="http://schemas.microsoft.com/sharepoint/v3/contenttype/forms"/>
  </ds:schemaRefs>
</ds:datastoreItem>
</file>

<file path=customXml/itemProps2.xml><?xml version="1.0" encoding="utf-8"?>
<ds:datastoreItem xmlns:ds="http://schemas.openxmlformats.org/officeDocument/2006/customXml" ds:itemID="{05CA8FEF-3C74-4960-AA86-27ED90A8C12B}"/>
</file>

<file path=customXml/itemProps3.xml><?xml version="1.0" encoding="utf-8"?>
<ds:datastoreItem xmlns:ds="http://schemas.openxmlformats.org/officeDocument/2006/customXml" ds:itemID="{192B4746-56F8-4BE9-9C85-BBCF4119EE40}">
  <ds:schemaRefs>
    <ds:schemaRef ds:uri="http://purl.org/dc/elements/1.1/"/>
    <ds:schemaRef ds:uri="http://purl.org/dc/terms/"/>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334E0B5B-877F-4A01-9CEE-55F8C67018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1 - Sex 2</vt:lpstr>
      <vt:lpstr>2 - Sex 2</vt:lpstr>
      <vt:lpstr>3 - Sex 2</vt:lpstr>
      <vt:lpstr>4 - Sex 2</vt:lpstr>
      <vt:lpstr>5 - Sex  </vt:lpstr>
      <vt:lpstr>1 - Residential Sts 2</vt:lpstr>
      <vt:lpstr>2 - Residential Sts 2</vt:lpstr>
      <vt:lpstr>3 - Residential Sts 2</vt:lpstr>
      <vt:lpstr>4 - Residential Sts 2</vt:lpstr>
      <vt:lpstr>5 - Residential Sts 2  </vt:lpstr>
      <vt:lpstr>'1 - Residential Sts 2'!Print_Area</vt:lpstr>
      <vt:lpstr>'1 - Sex 2'!Print_Area</vt:lpstr>
      <vt:lpstr>'2 - Residential Sts 2'!Print_Area</vt:lpstr>
      <vt:lpstr>'2 - Sex 2'!Print_Area</vt:lpstr>
      <vt:lpstr>'3 - Residential Sts 2'!Print_Area</vt:lpstr>
      <vt:lpstr>'3 - Sex 2'!Print_Area</vt:lpstr>
      <vt:lpstr>'4 - Residential Sts 2'!Print_Area</vt:lpstr>
      <vt:lpstr>'4 - Sex 2'!Print_Area</vt:lpstr>
      <vt:lpstr>'5 - Residential Sts 2  '!Print_Area</vt:lpstr>
      <vt:lpstr>'5 - Sex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Dk Nurhafizah Hasyimah @ Dk Farah Binti Pg Yusof</cp:lastModifiedBy>
  <cp:revision/>
  <dcterms:created xsi:type="dcterms:W3CDTF">2021-04-25T16:47:23Z</dcterms:created>
  <dcterms:modified xsi:type="dcterms:W3CDTF">2023-01-11T04:47:39Z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ies>
</file>