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farid\Desktop\Vital\"/>
    </mc:Choice>
  </mc:AlternateContent>
  <xr:revisionPtr revIDLastSave="0" documentId="8_{0634AA05-4A61-4D6B-B94C-41EB69490BC4}" xr6:coauthVersionLast="47" xr6:coauthVersionMax="47" xr10:uidLastSave="{00000000-0000-0000-0000-000000000000}"/>
  <bookViews>
    <workbookView xWindow="-108" yWindow="-108" windowWidth="23256" windowHeight="12456" tabRatio="843" firstSheet="35" activeTab="49" xr2:uid="{00000000-000D-0000-FFFF-FFFF00000000}"/>
  </bookViews>
  <sheets>
    <sheet name="Table of contents" sheetId="52" r:id="rId1"/>
    <sheet name="T1.1 " sheetId="19" r:id="rId2"/>
    <sheet name="T1.2" sheetId="50" r:id="rId3"/>
    <sheet name="T 1.3(a)" sheetId="21" r:id="rId4"/>
    <sheet name="T1.3(b)" sheetId="22" r:id="rId5"/>
    <sheet name="T1.3(c) " sheetId="23" r:id="rId6"/>
    <sheet name="T1.3(d)" sheetId="24" r:id="rId7"/>
    <sheet name="T1.5" sheetId="28" r:id="rId8"/>
    <sheet name="T1.4" sheetId="9" r:id="rId9"/>
    <sheet name="T1.6" sheetId="51" r:id="rId10"/>
    <sheet name="T1.7(a)" sheetId="47" r:id="rId11"/>
    <sheet name="T1.7(b)" sheetId="48" r:id="rId12"/>
    <sheet name="T1.7(c)" sheetId="49" r:id="rId13"/>
    <sheet name="T1.8(a)" sheetId="34" r:id="rId14"/>
    <sheet name="T1.8(b)" sheetId="35" r:id="rId15"/>
    <sheet name="T1.8(c)" sheetId="36" r:id="rId16"/>
    <sheet name="T1.8(d)" sheetId="37" r:id="rId17"/>
    <sheet name="T1.9" sheetId="32" r:id="rId18"/>
    <sheet name="T1.10(a)" sheetId="42" r:id="rId19"/>
    <sheet name="T1.10(b)" sheetId="43" r:id="rId20"/>
    <sheet name="T1.10(c)" sheetId="44" r:id="rId21"/>
    <sheet name="T1.10(d)" sheetId="45" r:id="rId22"/>
    <sheet name="T1.11" sheetId="4" r:id="rId23"/>
    <sheet name="T1.12" sheetId="29" r:id="rId24"/>
    <sheet name="T1.13" sheetId="30" r:id="rId25"/>
    <sheet name="T1.14" sheetId="38" r:id="rId26"/>
    <sheet name="1.14(Cont)" sheetId="39" r:id="rId27"/>
    <sheet name="Table of contents (2)" sheetId="53" r:id="rId28"/>
    <sheet name="T2.1" sheetId="54" r:id="rId29"/>
    <sheet name="T2.2" sheetId="55" r:id="rId30"/>
    <sheet name="T2.3(a)" sheetId="56" r:id="rId31"/>
    <sheet name="T2.3(b)" sheetId="57" r:id="rId32"/>
    <sheet name="T2.3(c)" sheetId="58" r:id="rId33"/>
    <sheet name="T2.3(d)" sheetId="59" r:id="rId34"/>
    <sheet name="T2.4" sheetId="60" r:id="rId35"/>
    <sheet name="T2.4 contd" sheetId="61" r:id="rId36"/>
    <sheet name="T2.5(a)" sheetId="62" r:id="rId37"/>
    <sheet name="T2.5(b)" sheetId="63" r:id="rId38"/>
    <sheet name="T2.5(c)" sheetId="64" r:id="rId39"/>
    <sheet name="T2.5(d)" sheetId="65" r:id="rId40"/>
    <sheet name="T2.5(e)" sheetId="66" r:id="rId41"/>
    <sheet name="T2.5(f)" sheetId="67" r:id="rId42"/>
    <sheet name="T2.6" sheetId="68" r:id="rId43"/>
    <sheet name="T2.7(a)" sheetId="69" r:id="rId44"/>
    <sheet name="T2.7(b)" sheetId="70" r:id="rId45"/>
    <sheet name="T2.7(c)" sheetId="71" r:id="rId46"/>
    <sheet name="T2.7(d)" sheetId="72" r:id="rId47"/>
    <sheet name="T2.8" sheetId="73" r:id="rId48"/>
    <sheet name="T2.9" sheetId="74" r:id="rId49"/>
    <sheet name="Table of contents (3)" sheetId="75" r:id="rId50"/>
    <sheet name="T3.1" sheetId="76" r:id="rId51"/>
    <sheet name="T3.2" sheetId="77" r:id="rId52"/>
    <sheet name="T3.3(a)" sheetId="78" r:id="rId53"/>
    <sheet name="T3.3(b)" sheetId="79" r:id="rId54"/>
    <sheet name="T3.3(c)" sheetId="80" r:id="rId55"/>
    <sheet name="T3.3(d)" sheetId="81" r:id="rId56"/>
    <sheet name="T3.3(e)" sheetId="82" r:id="rId57"/>
    <sheet name="T3.4" sheetId="83" r:id="rId58"/>
    <sheet name="T3.5(a)" sheetId="84" r:id="rId59"/>
    <sheet name="T3.5(b)" sheetId="85" r:id="rId60"/>
    <sheet name="T3.5(c)" sheetId="86" r:id="rId61"/>
    <sheet name="T3.5(d)" sheetId="87" r:id="rId62"/>
    <sheet name="T3.6" sheetId="88" r:id="rId63"/>
    <sheet name="T3.7" sheetId="89" r:id="rId64"/>
    <sheet name="T3.7 continued" sheetId="90" r:id="rId65"/>
    <sheet name="T3.8" sheetId="91" r:id="rId66"/>
    <sheet name="T3.9(a)" sheetId="92" r:id="rId67"/>
    <sheet name="T3.9(b)" sheetId="93" r:id="rId68"/>
    <sheet name="T3.10" sheetId="94" r:id="rId69"/>
    <sheet name="T3.11" sheetId="95" r:id="rId70"/>
    <sheet name="T3.12" sheetId="96" r:id="rId71"/>
  </sheets>
  <definedNames>
    <definedName name="_xlnm.Print_Area" localSheetId="26">'1.14(Cont)'!$A$1:$L$54</definedName>
    <definedName name="_xlnm.Print_Area" localSheetId="3">'T 1.3(a)'!$A$1:$H$35</definedName>
    <definedName name="_xlnm.Print_Area" localSheetId="1">'T1.1 '!$A$1:$H$30</definedName>
    <definedName name="_xlnm.Print_Area" localSheetId="18">'T1.10(a)'!$A$1:$H$59</definedName>
    <definedName name="_xlnm.Print_Area" localSheetId="19">'T1.10(b)'!$A$1:$H$59</definedName>
    <definedName name="_xlnm.Print_Area" localSheetId="20">'T1.10(c)'!$A$1:$H$59</definedName>
    <definedName name="_xlnm.Print_Area" localSheetId="21">'T1.10(d)'!$A$1:$H$59</definedName>
    <definedName name="_xlnm.Print_Area" localSheetId="22">'T1.11'!$A$1:$H$62</definedName>
    <definedName name="_xlnm.Print_Area" localSheetId="23">'T1.12'!$A$1:$H$58</definedName>
    <definedName name="_xlnm.Print_Area" localSheetId="24">'T1.13'!$A$1:$H$38</definedName>
    <definedName name="_xlnm.Print_Area" localSheetId="25">'T1.14'!$A$1:$L$54</definedName>
    <definedName name="_xlnm.Print_Area" localSheetId="2">'T1.2'!$A$1:$H$34</definedName>
    <definedName name="_xlnm.Print_Area" localSheetId="4">'T1.3(b)'!$A$1:$H$35</definedName>
    <definedName name="_xlnm.Print_Area" localSheetId="5">'T1.3(c) '!$A$1:$H$35</definedName>
    <definedName name="_xlnm.Print_Area" localSheetId="6">'T1.3(d)'!$A$1:$H$35</definedName>
    <definedName name="_xlnm.Print_Area" localSheetId="8">'T1.4'!$A$1:$H$34</definedName>
    <definedName name="_xlnm.Print_Area" localSheetId="7">'T1.5'!$A$1:$H$54</definedName>
    <definedName name="_xlnm.Print_Area" localSheetId="9">'T1.6'!$A$1:$H$54</definedName>
    <definedName name="_xlnm.Print_Area" localSheetId="10">'T1.7(a)'!$A$1:$H$55</definedName>
    <definedName name="_xlnm.Print_Area" localSheetId="11">'T1.7(b)'!$A$1:$H$55</definedName>
    <definedName name="_xlnm.Print_Area" localSheetId="12">'T1.7(c)'!$A$1:$H$55</definedName>
    <definedName name="_xlnm.Print_Area" localSheetId="13">'T1.8(a)'!$A$1:$H$55</definedName>
    <definedName name="_xlnm.Print_Area" localSheetId="14">'T1.8(b)'!$A$1:$H$55</definedName>
    <definedName name="_xlnm.Print_Area" localSheetId="15">'T1.8(c)'!$A$1:$H$55</definedName>
    <definedName name="_xlnm.Print_Area" localSheetId="16">'T1.8(d)'!$A$1:$H$55</definedName>
    <definedName name="_xlnm.Print_Area" localSheetId="17">'T1.9'!$A$1:$H$58</definedName>
    <definedName name="_xlnm.Print_Area" localSheetId="29">'T2.2'!$A$1:$H$30</definedName>
    <definedName name="_xlnm.Print_Area" localSheetId="34">'T2.4'!$A$1:$G$33</definedName>
    <definedName name="_xlnm.Print_Area" localSheetId="35">'T2.4 contd'!$A$1:$G$57</definedName>
    <definedName name="_xlnm.Print_Area" localSheetId="37">'T2.5(b)'!$A$1:$G$52</definedName>
    <definedName name="_xlnm.Print_Area" localSheetId="38">'T2.5(c)'!$A$1:$G$55</definedName>
    <definedName name="_xlnm.Print_Area" localSheetId="39">'T2.5(d)'!$A$1:$G$55</definedName>
    <definedName name="_xlnm.Print_Area" localSheetId="40">'T2.5(e)'!$A$1:$G$52</definedName>
    <definedName name="_xlnm.Print_Area" localSheetId="41">'T2.5(f)'!$A$1:$G$52</definedName>
    <definedName name="_xlnm.Print_Area" localSheetId="42">'T2.6'!$A$1:$H$58</definedName>
    <definedName name="_xlnm.Print_Area" localSheetId="43">'T2.7(a)'!$A$1:$H$59</definedName>
    <definedName name="_xlnm.Print_Area" localSheetId="44">'T2.7(b)'!$A$1:$H$59</definedName>
    <definedName name="_xlnm.Print_Area" localSheetId="46">'T2.7(d)'!$A$1:$H$59</definedName>
    <definedName name="_xlnm.Print_Area" localSheetId="47">'T2.8'!$A$1:$G$51</definedName>
    <definedName name="_xlnm.Print_Area" localSheetId="48">'T2.9'!$A$1:$G$51</definedName>
    <definedName name="_xlnm.Print_Area" localSheetId="50">'T3.1'!$A$1:$G$38</definedName>
    <definedName name="_xlnm.Print_Area" localSheetId="68">'T3.10'!$A$1:$G$58</definedName>
    <definedName name="_xlnm.Print_Area" localSheetId="69">'T3.11'!$A$1:$G$61</definedName>
    <definedName name="_xlnm.Print_Area" localSheetId="70">'T3.12'!$A$1:$G$61</definedName>
    <definedName name="_xlnm.Print_Area" localSheetId="51">'T3.2'!$A$1:$G$74</definedName>
    <definedName name="_xlnm.Print_Area" localSheetId="53">'T3.3(b)'!$A$1:$G$75</definedName>
    <definedName name="_xlnm.Print_Area" localSheetId="54">'T3.3(c)'!$A$1:$G$75</definedName>
    <definedName name="_xlnm.Print_Area" localSheetId="55">'T3.3(d)'!$A$1:$G$75</definedName>
    <definedName name="_xlnm.Print_Area" localSheetId="56">'T3.3(e)'!$A$1:$G$75</definedName>
    <definedName name="_xlnm.Print_Area" localSheetId="57">'T3.4'!$A$1:$G$74</definedName>
    <definedName name="_xlnm.Print_Area" localSheetId="58">'T3.5(a)'!$A$1:$G$75</definedName>
    <definedName name="_xlnm.Print_Area" localSheetId="59">'T3.5(b)'!$A$1:$G$75</definedName>
    <definedName name="_xlnm.Print_Area" localSheetId="60">'T3.5(c)'!$A$1:$G$75</definedName>
    <definedName name="_xlnm.Print_Area" localSheetId="61">'T3.5(d)'!$A$1:$G$75</definedName>
    <definedName name="_xlnm.Print_Area" localSheetId="62">'T3.6'!$A$1:$G$67</definedName>
    <definedName name="_xlnm.Print_Area" localSheetId="63">'T3.7'!$A$1:$G$51</definedName>
    <definedName name="_xlnm.Print_Area" localSheetId="64">'T3.7 continued'!$A$1:$G$52</definedName>
    <definedName name="_xlnm.Print_Area" localSheetId="65">'T3.8'!$A$1:$G$69</definedName>
    <definedName name="_xlnm.Print_Area" localSheetId="66">'T3.9(a)'!$A$1:$G$70</definedName>
    <definedName name="_xlnm.Print_Area" localSheetId="67">'T3.9(b)'!$A$1:$G$26</definedName>
    <definedName name="_xlnm.Print_Area" localSheetId="0">'Table of contents'!$A$1:$C$61</definedName>
    <definedName name="_xlnm.Print_Area" localSheetId="27">'Table of contents (2)'!$A$1:$C$55</definedName>
    <definedName name="_xlnm.Print_Area" localSheetId="49">'Table of contents (3)'!$A$1:$C$56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96" l="1"/>
  <c r="F57" i="96"/>
  <c r="E57" i="96"/>
  <c r="D57" i="96"/>
  <c r="C57" i="96"/>
  <c r="B57" i="96"/>
  <c r="G56" i="96"/>
  <c r="F56" i="96"/>
  <c r="E56" i="96"/>
  <c r="D56" i="96"/>
  <c r="C56" i="96"/>
  <c r="B56" i="96"/>
  <c r="G55" i="96"/>
  <c r="F55" i="96"/>
  <c r="E55" i="96"/>
  <c r="D55" i="96"/>
  <c r="C55" i="96"/>
  <c r="B55" i="96"/>
  <c r="G54" i="96"/>
  <c r="F54" i="96"/>
  <c r="E54" i="96"/>
  <c r="D54" i="96"/>
  <c r="C54" i="96"/>
  <c r="B54" i="96"/>
  <c r="G53" i="96"/>
  <c r="F53" i="96"/>
  <c r="E53" i="96"/>
  <c r="D53" i="96"/>
  <c r="C53" i="96"/>
  <c r="B53" i="96"/>
  <c r="G52" i="96"/>
  <c r="F52" i="96"/>
  <c r="E52" i="96"/>
  <c r="D52" i="96"/>
  <c r="C52" i="96"/>
  <c r="B52" i="96"/>
  <c r="G51" i="96"/>
  <c r="H51" i="96" s="1"/>
  <c r="F51" i="96"/>
  <c r="E51" i="96"/>
  <c r="D51" i="96"/>
  <c r="C51" i="96"/>
  <c r="B51" i="96"/>
  <c r="G50" i="96"/>
  <c r="F50" i="96"/>
  <c r="E50" i="96"/>
  <c r="D50" i="96"/>
  <c r="C50" i="96"/>
  <c r="B50" i="96"/>
  <c r="G49" i="96"/>
  <c r="F49" i="96"/>
  <c r="E49" i="96"/>
  <c r="D49" i="96"/>
  <c r="C49" i="96"/>
  <c r="B49" i="96"/>
  <c r="G48" i="96"/>
  <c r="F48" i="96"/>
  <c r="E48" i="96"/>
  <c r="D48" i="96"/>
  <c r="C48" i="96"/>
  <c r="B48" i="96"/>
  <c r="G47" i="96"/>
  <c r="F47" i="96"/>
  <c r="E47" i="96"/>
  <c r="D47" i="96"/>
  <c r="C47" i="96"/>
  <c r="B47" i="96"/>
  <c r="G46" i="96"/>
  <c r="F46" i="96"/>
  <c r="E46" i="96"/>
  <c r="D46" i="96"/>
  <c r="C46" i="96"/>
  <c r="B46" i="96"/>
  <c r="G45" i="96"/>
  <c r="H45" i="96" s="1"/>
  <c r="F45" i="96"/>
  <c r="E45" i="96"/>
  <c r="D45" i="96"/>
  <c r="C45" i="96"/>
  <c r="B45" i="96"/>
  <c r="B42" i="96" s="1"/>
  <c r="G44" i="96"/>
  <c r="F44" i="96"/>
  <c r="E44" i="96"/>
  <c r="E42" i="96" s="1"/>
  <c r="D44" i="96"/>
  <c r="C44" i="96"/>
  <c r="B44" i="96"/>
  <c r="G43" i="96"/>
  <c r="G42" i="96" s="1"/>
  <c r="F43" i="96"/>
  <c r="F42" i="96" s="1"/>
  <c r="E43" i="96"/>
  <c r="D43" i="96"/>
  <c r="C43" i="96"/>
  <c r="C42" i="96" s="1"/>
  <c r="B43" i="96"/>
  <c r="D42" i="96"/>
  <c r="G24" i="96"/>
  <c r="F24" i="96"/>
  <c r="E24" i="96"/>
  <c r="D24" i="96"/>
  <c r="C24" i="96"/>
  <c r="B24" i="96"/>
  <c r="G7" i="96"/>
  <c r="F7" i="96"/>
  <c r="E7" i="96"/>
  <c r="D7" i="96"/>
  <c r="C7" i="96"/>
  <c r="B7" i="96"/>
  <c r="F68" i="95"/>
  <c r="E68" i="95"/>
  <c r="F66" i="95"/>
  <c r="G65" i="95"/>
  <c r="F65" i="95"/>
  <c r="F64" i="95"/>
  <c r="E64" i="95"/>
  <c r="G57" i="95"/>
  <c r="G68" i="95" s="1"/>
  <c r="F57" i="95"/>
  <c r="E57" i="95"/>
  <c r="D57" i="95"/>
  <c r="G56" i="95"/>
  <c r="F56" i="95"/>
  <c r="E56" i="95"/>
  <c r="D56" i="95"/>
  <c r="G55" i="95"/>
  <c r="F55" i="95"/>
  <c r="E55" i="95"/>
  <c r="D55" i="95"/>
  <c r="G54" i="95"/>
  <c r="F54" i="95"/>
  <c r="E54" i="95"/>
  <c r="D54" i="95"/>
  <c r="G53" i="95"/>
  <c r="F53" i="95"/>
  <c r="E53" i="95"/>
  <c r="D53" i="95"/>
  <c r="G52" i="95"/>
  <c r="F52" i="95"/>
  <c r="F67" i="95" s="1"/>
  <c r="E52" i="95"/>
  <c r="D52" i="95"/>
  <c r="G51" i="95"/>
  <c r="G67" i="95" s="1"/>
  <c r="F51" i="95"/>
  <c r="E51" i="95"/>
  <c r="E67" i="95" s="1"/>
  <c r="D51" i="95"/>
  <c r="G50" i="95"/>
  <c r="F50" i="95"/>
  <c r="E50" i="95"/>
  <c r="D50" i="95"/>
  <c r="G49" i="95"/>
  <c r="F49" i="95"/>
  <c r="E49" i="95"/>
  <c r="D49" i="95"/>
  <c r="G48" i="95"/>
  <c r="F48" i="95"/>
  <c r="E48" i="95"/>
  <c r="D48" i="95"/>
  <c r="G47" i="95"/>
  <c r="F47" i="95"/>
  <c r="E47" i="95"/>
  <c r="D47" i="95"/>
  <c r="G46" i="95"/>
  <c r="F46" i="95"/>
  <c r="E46" i="95"/>
  <c r="D46" i="95"/>
  <c r="G45" i="95"/>
  <c r="G66" i="95" s="1"/>
  <c r="F45" i="95"/>
  <c r="E45" i="95"/>
  <c r="E66" i="95" s="1"/>
  <c r="D45" i="95"/>
  <c r="G44" i="95"/>
  <c r="F44" i="95"/>
  <c r="E44" i="95"/>
  <c r="E65" i="95" s="1"/>
  <c r="E70" i="95" s="1"/>
  <c r="D44" i="95"/>
  <c r="G43" i="95"/>
  <c r="G42" i="95" s="1"/>
  <c r="F43" i="95"/>
  <c r="E43" i="95"/>
  <c r="E42" i="95" s="1"/>
  <c r="D43" i="95"/>
  <c r="D42" i="95" s="1"/>
  <c r="F42" i="95"/>
  <c r="G24" i="95"/>
  <c r="F24" i="95"/>
  <c r="E24" i="95"/>
  <c r="D24" i="95"/>
  <c r="G7" i="95"/>
  <c r="F7" i="95"/>
  <c r="E7" i="95"/>
  <c r="D7" i="95"/>
  <c r="G65" i="94"/>
  <c r="E65" i="94"/>
  <c r="G64" i="94"/>
  <c r="E63" i="94"/>
  <c r="F62" i="94"/>
  <c r="E62" i="94"/>
  <c r="G60" i="94"/>
  <c r="F60" i="94"/>
  <c r="G54" i="94"/>
  <c r="F54" i="94"/>
  <c r="F65" i="94" s="1"/>
  <c r="E54" i="94"/>
  <c r="D54" i="94"/>
  <c r="G53" i="94"/>
  <c r="F53" i="94"/>
  <c r="F64" i="94" s="1"/>
  <c r="E53" i="94"/>
  <c r="E64" i="94" s="1"/>
  <c r="D53" i="94"/>
  <c r="G52" i="94"/>
  <c r="F52" i="94"/>
  <c r="E52" i="94"/>
  <c r="D52" i="94"/>
  <c r="G51" i="94"/>
  <c r="H52" i="94" s="1"/>
  <c r="F51" i="94"/>
  <c r="F63" i="94" s="1"/>
  <c r="E51" i="94"/>
  <c r="D51" i="94"/>
  <c r="G50" i="94"/>
  <c r="F50" i="94"/>
  <c r="E50" i="94"/>
  <c r="D50" i="94"/>
  <c r="G49" i="94"/>
  <c r="F49" i="94"/>
  <c r="E49" i="94"/>
  <c r="D49" i="94"/>
  <c r="G48" i="94"/>
  <c r="F48" i="94"/>
  <c r="E48" i="94"/>
  <c r="D48" i="94"/>
  <c r="G47" i="94"/>
  <c r="H50" i="94" s="1"/>
  <c r="F47" i="94"/>
  <c r="E47" i="94"/>
  <c r="D47" i="94"/>
  <c r="G46" i="94"/>
  <c r="G62" i="94" s="1"/>
  <c r="F46" i="94"/>
  <c r="E46" i="94"/>
  <c r="D46" i="94"/>
  <c r="H45" i="94"/>
  <c r="G45" i="94"/>
  <c r="F45" i="94"/>
  <c r="E45" i="94"/>
  <c r="D45" i="94"/>
  <c r="G44" i="94"/>
  <c r="F44" i="94"/>
  <c r="E44" i="94"/>
  <c r="D44" i="94"/>
  <c r="G43" i="94"/>
  <c r="F43" i="94"/>
  <c r="E43" i="94"/>
  <c r="D43" i="94"/>
  <c r="G42" i="94"/>
  <c r="G61" i="94" s="1"/>
  <c r="F42" i="94"/>
  <c r="F61" i="94" s="1"/>
  <c r="E42" i="94"/>
  <c r="E61" i="94" s="1"/>
  <c r="D42" i="94"/>
  <c r="G41" i="94"/>
  <c r="F41" i="94"/>
  <c r="F40" i="94" s="1"/>
  <c r="E41" i="94"/>
  <c r="E60" i="94" s="1"/>
  <c r="D41" i="94"/>
  <c r="D40" i="94"/>
  <c r="C40" i="94"/>
  <c r="G23" i="94"/>
  <c r="F23" i="94"/>
  <c r="E23" i="94"/>
  <c r="D23" i="94"/>
  <c r="G7" i="94"/>
  <c r="F7" i="94"/>
  <c r="E7" i="94"/>
  <c r="D7" i="94"/>
  <c r="G8" i="93"/>
  <c r="F8" i="93"/>
  <c r="E8" i="93"/>
  <c r="D8" i="93"/>
  <c r="C8" i="93"/>
  <c r="B8" i="93"/>
  <c r="G73" i="92"/>
  <c r="F73" i="92"/>
  <c r="E73" i="92"/>
  <c r="D73" i="92"/>
  <c r="C73" i="92"/>
  <c r="B73" i="92"/>
  <c r="F71" i="92"/>
  <c r="E71" i="92"/>
  <c r="C71" i="92"/>
  <c r="B71" i="92"/>
  <c r="G56" i="92"/>
  <c r="F56" i="92"/>
  <c r="E56" i="92"/>
  <c r="D56" i="92"/>
  <c r="G44" i="92"/>
  <c r="F44" i="92"/>
  <c r="E44" i="92"/>
  <c r="D44" i="92"/>
  <c r="G32" i="92"/>
  <c r="F32" i="92"/>
  <c r="E32" i="92"/>
  <c r="D32" i="92"/>
  <c r="G20" i="92"/>
  <c r="G71" i="92" s="1"/>
  <c r="F20" i="92"/>
  <c r="E20" i="92"/>
  <c r="D20" i="92"/>
  <c r="G8" i="92"/>
  <c r="F8" i="92"/>
  <c r="E8" i="92"/>
  <c r="D8" i="92"/>
  <c r="D71" i="92" s="1"/>
  <c r="G72" i="91"/>
  <c r="G71" i="91"/>
  <c r="F71" i="91"/>
  <c r="E71" i="91"/>
  <c r="D65" i="91"/>
  <c r="D71" i="91" s="1"/>
  <c r="C65" i="91"/>
  <c r="D64" i="91"/>
  <c r="C64" i="91"/>
  <c r="D63" i="91"/>
  <c r="C63" i="91"/>
  <c r="D62" i="91"/>
  <c r="C62" i="91"/>
  <c r="D61" i="91"/>
  <c r="C61" i="91"/>
  <c r="D60" i="91"/>
  <c r="C60" i="91"/>
  <c r="D59" i="91"/>
  <c r="C59" i="91"/>
  <c r="D58" i="91"/>
  <c r="C58" i="91"/>
  <c r="D57" i="91"/>
  <c r="C57" i="91"/>
  <c r="D56" i="91"/>
  <c r="D55" i="91" s="1"/>
  <c r="C56" i="91"/>
  <c r="C55" i="91" s="1"/>
  <c r="G55" i="91"/>
  <c r="F55" i="91"/>
  <c r="E55" i="91"/>
  <c r="B55" i="91"/>
  <c r="D53" i="91"/>
  <c r="C53" i="91"/>
  <c r="D52" i="91"/>
  <c r="C52" i="91"/>
  <c r="D51" i="91"/>
  <c r="C51" i="91"/>
  <c r="D50" i="91"/>
  <c r="C50" i="91"/>
  <c r="D49" i="91"/>
  <c r="C49" i="91"/>
  <c r="D48" i="91"/>
  <c r="C48" i="91"/>
  <c r="D47" i="91"/>
  <c r="C47" i="91"/>
  <c r="D46" i="91"/>
  <c r="C46" i="91"/>
  <c r="D45" i="91"/>
  <c r="D43" i="91" s="1"/>
  <c r="C45" i="91"/>
  <c r="C43" i="91" s="1"/>
  <c r="D44" i="91"/>
  <c r="C44" i="91"/>
  <c r="G43" i="91"/>
  <c r="F43" i="91"/>
  <c r="E43" i="91"/>
  <c r="B43" i="91"/>
  <c r="D41" i="91"/>
  <c r="C41" i="91"/>
  <c r="D40" i="91"/>
  <c r="C40" i="91"/>
  <c r="D39" i="91"/>
  <c r="C39" i="91"/>
  <c r="D38" i="91"/>
  <c r="C38" i="91"/>
  <c r="D37" i="91"/>
  <c r="C37" i="91"/>
  <c r="D36" i="91"/>
  <c r="C36" i="91"/>
  <c r="D35" i="91"/>
  <c r="C35" i="91"/>
  <c r="D34" i="91"/>
  <c r="C34" i="91"/>
  <c r="D33" i="91"/>
  <c r="C33" i="91"/>
  <c r="C31" i="91" s="1"/>
  <c r="D32" i="91"/>
  <c r="C32" i="91"/>
  <c r="G31" i="91"/>
  <c r="F31" i="91"/>
  <c r="E31" i="91"/>
  <c r="D31" i="91"/>
  <c r="B31" i="91"/>
  <c r="D29" i="91"/>
  <c r="C29" i="91"/>
  <c r="D28" i="91"/>
  <c r="C28" i="91"/>
  <c r="D27" i="91"/>
  <c r="C27" i="91"/>
  <c r="D26" i="91"/>
  <c r="C26" i="91"/>
  <c r="D25" i="91"/>
  <c r="C25" i="91"/>
  <c r="D24" i="91"/>
  <c r="C24" i="91"/>
  <c r="D23" i="91"/>
  <c r="C23" i="91"/>
  <c r="C19" i="91" s="1"/>
  <c r="D22" i="91"/>
  <c r="C22" i="91"/>
  <c r="D21" i="91"/>
  <c r="D19" i="91" s="1"/>
  <c r="C21" i="91"/>
  <c r="D20" i="91"/>
  <c r="C20" i="91"/>
  <c r="G19" i="91"/>
  <c r="F19" i="91"/>
  <c r="E19" i="91"/>
  <c r="B19" i="91"/>
  <c r="E17" i="91"/>
  <c r="D17" i="91"/>
  <c r="B17" i="91"/>
  <c r="D16" i="91"/>
  <c r="C16" i="91"/>
  <c r="B16" i="91"/>
  <c r="D15" i="91"/>
  <c r="C15" i="91"/>
  <c r="B15" i="91"/>
  <c r="I14" i="91"/>
  <c r="D14" i="91"/>
  <c r="C14" i="91"/>
  <c r="B14" i="91"/>
  <c r="I13" i="91"/>
  <c r="D13" i="91"/>
  <c r="C13" i="91"/>
  <c r="B13" i="91"/>
  <c r="I12" i="91"/>
  <c r="D12" i="91"/>
  <c r="C12" i="91"/>
  <c r="B12" i="91"/>
  <c r="I11" i="91"/>
  <c r="D11" i="91"/>
  <c r="C11" i="91"/>
  <c r="B11" i="91"/>
  <c r="I10" i="91"/>
  <c r="D10" i="91"/>
  <c r="C10" i="91"/>
  <c r="B10" i="91"/>
  <c r="I9" i="91"/>
  <c r="D9" i="91"/>
  <c r="C9" i="91"/>
  <c r="B9" i="91"/>
  <c r="I8" i="91"/>
  <c r="I17" i="91" s="1"/>
  <c r="D8" i="91"/>
  <c r="D7" i="91" s="1"/>
  <c r="C8" i="91"/>
  <c r="B8" i="91"/>
  <c r="G7" i="91"/>
  <c r="F7" i="91"/>
  <c r="E7" i="91"/>
  <c r="C7" i="91"/>
  <c r="B7" i="91"/>
  <c r="G48" i="90"/>
  <c r="F48" i="90"/>
  <c r="E48" i="90"/>
  <c r="D48" i="90"/>
  <c r="C48" i="90"/>
  <c r="G47" i="90"/>
  <c r="F47" i="90"/>
  <c r="E47" i="90"/>
  <c r="D47" i="90"/>
  <c r="C47" i="90"/>
  <c r="G46" i="90"/>
  <c r="F46" i="90"/>
  <c r="E46" i="90"/>
  <c r="D46" i="90"/>
  <c r="C46" i="90"/>
  <c r="G45" i="90"/>
  <c r="F45" i="90"/>
  <c r="E45" i="90"/>
  <c r="D45" i="90"/>
  <c r="C45" i="90"/>
  <c r="G44" i="90"/>
  <c r="F44" i="90"/>
  <c r="E44" i="90"/>
  <c r="D44" i="90"/>
  <c r="C44" i="90"/>
  <c r="G43" i="90"/>
  <c r="F43" i="90"/>
  <c r="E43" i="90"/>
  <c r="D43" i="90"/>
  <c r="C43" i="90"/>
  <c r="G42" i="90"/>
  <c r="F42" i="90"/>
  <c r="E42" i="90"/>
  <c r="D42" i="90"/>
  <c r="C42" i="90"/>
  <c r="G41" i="90"/>
  <c r="F41" i="90"/>
  <c r="E41" i="90"/>
  <c r="D41" i="90"/>
  <c r="C41" i="90"/>
  <c r="G40" i="90"/>
  <c r="F40" i="90"/>
  <c r="E40" i="90"/>
  <c r="D40" i="90"/>
  <c r="C40" i="90"/>
  <c r="G39" i="90"/>
  <c r="F39" i="90"/>
  <c r="F36" i="90" s="1"/>
  <c r="E39" i="90"/>
  <c r="E36" i="90" s="1"/>
  <c r="D39" i="90"/>
  <c r="C39" i="90"/>
  <c r="G38" i="90"/>
  <c r="F38" i="90"/>
  <c r="E38" i="90"/>
  <c r="D38" i="90"/>
  <c r="C38" i="90"/>
  <c r="C36" i="90" s="1"/>
  <c r="G37" i="90"/>
  <c r="G36" i="90" s="1"/>
  <c r="F37" i="90"/>
  <c r="E37" i="90"/>
  <c r="D37" i="90"/>
  <c r="C37" i="90"/>
  <c r="D36" i="90"/>
  <c r="B36" i="90"/>
  <c r="G21" i="90"/>
  <c r="F21" i="90"/>
  <c r="E21" i="90"/>
  <c r="D21" i="90"/>
  <c r="C21" i="90"/>
  <c r="B21" i="90"/>
  <c r="G7" i="90"/>
  <c r="F7" i="90"/>
  <c r="E7" i="90"/>
  <c r="D7" i="90"/>
  <c r="C7" i="90"/>
  <c r="B7" i="90"/>
  <c r="G35" i="89"/>
  <c r="F35" i="89"/>
  <c r="E35" i="89"/>
  <c r="D35" i="89"/>
  <c r="C35" i="89"/>
  <c r="B35" i="89"/>
  <c r="G21" i="89"/>
  <c r="F21" i="89"/>
  <c r="E21" i="89"/>
  <c r="D21" i="89"/>
  <c r="C21" i="89"/>
  <c r="B21" i="89"/>
  <c r="G7" i="89"/>
  <c r="F7" i="89"/>
  <c r="E7" i="89"/>
  <c r="D7" i="89"/>
  <c r="C7" i="89"/>
  <c r="B7" i="89"/>
  <c r="G63" i="88"/>
  <c r="F63" i="88"/>
  <c r="E63" i="88"/>
  <c r="D63" i="88"/>
  <c r="C63" i="88"/>
  <c r="B63" i="88"/>
  <c r="G62" i="88"/>
  <c r="F62" i="88"/>
  <c r="E62" i="88"/>
  <c r="D62" i="88"/>
  <c r="C62" i="88"/>
  <c r="B62" i="88"/>
  <c r="G61" i="88"/>
  <c r="F61" i="88"/>
  <c r="E61" i="88"/>
  <c r="D61" i="88"/>
  <c r="C61" i="88"/>
  <c r="B61" i="88"/>
  <c r="G60" i="88"/>
  <c r="F60" i="88"/>
  <c r="E60" i="88"/>
  <c r="D60" i="88"/>
  <c r="C60" i="88"/>
  <c r="B60" i="88"/>
  <c r="G59" i="88"/>
  <c r="F59" i="88"/>
  <c r="E59" i="88"/>
  <c r="D59" i="88"/>
  <c r="C59" i="88"/>
  <c r="B59" i="88"/>
  <c r="G58" i="88"/>
  <c r="F58" i="88"/>
  <c r="E58" i="88"/>
  <c r="D58" i="88"/>
  <c r="C58" i="88"/>
  <c r="B58" i="88"/>
  <c r="G57" i="88"/>
  <c r="F57" i="88"/>
  <c r="E57" i="88"/>
  <c r="D57" i="88"/>
  <c r="C57" i="88"/>
  <c r="B57" i="88"/>
  <c r="G56" i="88"/>
  <c r="F56" i="88"/>
  <c r="E56" i="88"/>
  <c r="D56" i="88"/>
  <c r="C56" i="88"/>
  <c r="B56" i="88"/>
  <c r="G55" i="88"/>
  <c r="F55" i="88"/>
  <c r="E55" i="88"/>
  <c r="D55" i="88"/>
  <c r="C55" i="88"/>
  <c r="B55" i="88"/>
  <c r="G54" i="88"/>
  <c r="F54" i="88"/>
  <c r="F51" i="88" s="1"/>
  <c r="E54" i="88"/>
  <c r="D54" i="88"/>
  <c r="C54" i="88"/>
  <c r="B54" i="88"/>
  <c r="G53" i="88"/>
  <c r="F53" i="88"/>
  <c r="E53" i="88"/>
  <c r="D53" i="88"/>
  <c r="C53" i="88"/>
  <c r="B53" i="88"/>
  <c r="G52" i="88"/>
  <c r="G51" i="88" s="1"/>
  <c r="F52" i="88"/>
  <c r="E52" i="88"/>
  <c r="D52" i="88"/>
  <c r="D51" i="88" s="1"/>
  <c r="C52" i="88"/>
  <c r="C51" i="88" s="1"/>
  <c r="B52" i="88"/>
  <c r="B51" i="88" s="1"/>
  <c r="E51" i="88"/>
  <c r="G36" i="88"/>
  <c r="F36" i="88"/>
  <c r="E36" i="88"/>
  <c r="D36" i="88"/>
  <c r="G22" i="88"/>
  <c r="F22" i="88"/>
  <c r="E22" i="88"/>
  <c r="D22" i="88"/>
  <c r="G8" i="88"/>
  <c r="F8" i="88"/>
  <c r="E8" i="88"/>
  <c r="D8" i="88"/>
  <c r="G71" i="87"/>
  <c r="F71" i="87"/>
  <c r="E71" i="87"/>
  <c r="D71" i="87"/>
  <c r="C71" i="87"/>
  <c r="B71" i="87"/>
  <c r="G70" i="87"/>
  <c r="F70" i="87"/>
  <c r="E70" i="87"/>
  <c r="D70" i="87"/>
  <c r="C70" i="87"/>
  <c r="B70" i="87"/>
  <c r="G69" i="87"/>
  <c r="F69" i="87"/>
  <c r="E69" i="87"/>
  <c r="D69" i="87"/>
  <c r="C69" i="87"/>
  <c r="B69" i="87"/>
  <c r="G68" i="87"/>
  <c r="F68" i="87"/>
  <c r="E68" i="87"/>
  <c r="D68" i="87"/>
  <c r="C68" i="87"/>
  <c r="B68" i="87"/>
  <c r="G67" i="87"/>
  <c r="F67" i="87"/>
  <c r="E67" i="87"/>
  <c r="D67" i="87"/>
  <c r="C67" i="87"/>
  <c r="B67" i="87"/>
  <c r="G66" i="87"/>
  <c r="F66" i="87"/>
  <c r="E66" i="87"/>
  <c r="D66" i="87"/>
  <c r="C66" i="87"/>
  <c r="B66" i="87"/>
  <c r="G65" i="87"/>
  <c r="F65" i="87"/>
  <c r="E65" i="87"/>
  <c r="D65" i="87"/>
  <c r="C65" i="87"/>
  <c r="B65" i="87"/>
  <c r="G64" i="87"/>
  <c r="F64" i="87"/>
  <c r="E64" i="87"/>
  <c r="D64" i="87"/>
  <c r="C64" i="87"/>
  <c r="B64" i="87"/>
  <c r="G63" i="87"/>
  <c r="F63" i="87"/>
  <c r="E63" i="87"/>
  <c r="D63" i="87"/>
  <c r="C63" i="87"/>
  <c r="B63" i="87"/>
  <c r="G62" i="87"/>
  <c r="F62" i="87"/>
  <c r="E62" i="87"/>
  <c r="D62" i="87"/>
  <c r="C62" i="87"/>
  <c r="B62" i="87"/>
  <c r="G61" i="87"/>
  <c r="F61" i="87"/>
  <c r="E61" i="87"/>
  <c r="D61" i="87"/>
  <c r="C61" i="87"/>
  <c r="B61" i="87"/>
  <c r="G60" i="87"/>
  <c r="F60" i="87"/>
  <c r="E60" i="87"/>
  <c r="D60" i="87"/>
  <c r="D57" i="87" s="1"/>
  <c r="C60" i="87"/>
  <c r="B60" i="87"/>
  <c r="G59" i="87"/>
  <c r="G57" i="87" s="1"/>
  <c r="F59" i="87"/>
  <c r="E59" i="87"/>
  <c r="D59" i="87"/>
  <c r="C59" i="87"/>
  <c r="B59" i="87"/>
  <c r="G58" i="87"/>
  <c r="F58" i="87"/>
  <c r="E58" i="87"/>
  <c r="E57" i="87" s="1"/>
  <c r="D58" i="87"/>
  <c r="C58" i="87"/>
  <c r="B58" i="87"/>
  <c r="B57" i="87" s="1"/>
  <c r="F57" i="87"/>
  <c r="C57" i="87"/>
  <c r="G40" i="87"/>
  <c r="F40" i="87"/>
  <c r="E40" i="87"/>
  <c r="D40" i="87"/>
  <c r="C40" i="87"/>
  <c r="B40" i="87"/>
  <c r="G24" i="87"/>
  <c r="F24" i="87"/>
  <c r="E24" i="87"/>
  <c r="D24" i="87"/>
  <c r="C24" i="87"/>
  <c r="B24" i="87"/>
  <c r="G8" i="87"/>
  <c r="F8" i="87"/>
  <c r="E8" i="87"/>
  <c r="D8" i="87"/>
  <c r="C8" i="87"/>
  <c r="B8" i="87"/>
  <c r="G71" i="86"/>
  <c r="F71" i="86"/>
  <c r="E71" i="86"/>
  <c r="D71" i="86"/>
  <c r="C71" i="86"/>
  <c r="B71" i="86"/>
  <c r="G70" i="86"/>
  <c r="F70" i="86"/>
  <c r="E70" i="86"/>
  <c r="D70" i="86"/>
  <c r="C70" i="86"/>
  <c r="B70" i="86"/>
  <c r="G69" i="86"/>
  <c r="F69" i="86"/>
  <c r="E69" i="86"/>
  <c r="D69" i="86"/>
  <c r="C69" i="86"/>
  <c r="B69" i="86"/>
  <c r="G68" i="86"/>
  <c r="F68" i="86"/>
  <c r="E68" i="86"/>
  <c r="D68" i="86"/>
  <c r="C68" i="86"/>
  <c r="B68" i="86"/>
  <c r="G67" i="86"/>
  <c r="F67" i="86"/>
  <c r="E67" i="86"/>
  <c r="D67" i="86"/>
  <c r="C67" i="86"/>
  <c r="B67" i="86"/>
  <c r="G66" i="86"/>
  <c r="F66" i="86"/>
  <c r="E66" i="86"/>
  <c r="D66" i="86"/>
  <c r="C66" i="86"/>
  <c r="B66" i="86"/>
  <c r="G65" i="86"/>
  <c r="F65" i="86"/>
  <c r="E65" i="86"/>
  <c r="D65" i="86"/>
  <c r="C65" i="86"/>
  <c r="B65" i="86"/>
  <c r="G64" i="86"/>
  <c r="F64" i="86"/>
  <c r="E64" i="86"/>
  <c r="D64" i="86"/>
  <c r="C64" i="86"/>
  <c r="B64" i="86"/>
  <c r="G63" i="86"/>
  <c r="F63" i="86"/>
  <c r="E63" i="86"/>
  <c r="D63" i="86"/>
  <c r="C63" i="86"/>
  <c r="B63" i="86"/>
  <c r="G62" i="86"/>
  <c r="F62" i="86"/>
  <c r="E62" i="86"/>
  <c r="D62" i="86"/>
  <c r="C62" i="86"/>
  <c r="B62" i="86"/>
  <c r="G61" i="86"/>
  <c r="F61" i="86"/>
  <c r="E61" i="86"/>
  <c r="D61" i="86"/>
  <c r="C61" i="86"/>
  <c r="B61" i="86"/>
  <c r="G60" i="86"/>
  <c r="F60" i="86"/>
  <c r="E60" i="86"/>
  <c r="D60" i="86"/>
  <c r="C60" i="86"/>
  <c r="B60" i="86"/>
  <c r="G59" i="86"/>
  <c r="F59" i="86"/>
  <c r="E59" i="86"/>
  <c r="D59" i="86"/>
  <c r="C59" i="86"/>
  <c r="C57" i="86" s="1"/>
  <c r="B59" i="86"/>
  <c r="G58" i="86"/>
  <c r="F58" i="86"/>
  <c r="F57" i="86" s="1"/>
  <c r="E58" i="86"/>
  <c r="E57" i="86" s="1"/>
  <c r="D58" i="86"/>
  <c r="D57" i="86" s="1"/>
  <c r="C58" i="86"/>
  <c r="B58" i="86"/>
  <c r="G57" i="86"/>
  <c r="B57" i="86"/>
  <c r="G40" i="86"/>
  <c r="F40" i="86"/>
  <c r="E40" i="86"/>
  <c r="D40" i="86"/>
  <c r="C40" i="86"/>
  <c r="B40" i="86"/>
  <c r="G24" i="86"/>
  <c r="F24" i="86"/>
  <c r="E24" i="86"/>
  <c r="D24" i="86"/>
  <c r="C24" i="86"/>
  <c r="B24" i="86"/>
  <c r="G8" i="86"/>
  <c r="F8" i="86"/>
  <c r="E8" i="86"/>
  <c r="D8" i="86"/>
  <c r="C8" i="86"/>
  <c r="B8" i="86"/>
  <c r="G71" i="85"/>
  <c r="F71" i="85"/>
  <c r="E71" i="85"/>
  <c r="D71" i="85"/>
  <c r="C71" i="85"/>
  <c r="B71" i="85"/>
  <c r="G70" i="85"/>
  <c r="F70" i="85"/>
  <c r="E70" i="85"/>
  <c r="D70" i="85"/>
  <c r="C70" i="85"/>
  <c r="B70" i="85"/>
  <c r="G69" i="85"/>
  <c r="F69" i="85"/>
  <c r="E69" i="85"/>
  <c r="D69" i="85"/>
  <c r="C69" i="85"/>
  <c r="B69" i="85"/>
  <c r="G68" i="85"/>
  <c r="F68" i="85"/>
  <c r="E68" i="85"/>
  <c r="D68" i="85"/>
  <c r="C68" i="85"/>
  <c r="B68" i="85"/>
  <c r="G67" i="85"/>
  <c r="F67" i="85"/>
  <c r="E67" i="85"/>
  <c r="D67" i="85"/>
  <c r="C67" i="85"/>
  <c r="B67" i="85"/>
  <c r="G66" i="85"/>
  <c r="F66" i="85"/>
  <c r="E66" i="85"/>
  <c r="D66" i="85"/>
  <c r="C66" i="85"/>
  <c r="B66" i="85"/>
  <c r="G65" i="85"/>
  <c r="F65" i="85"/>
  <c r="E65" i="85"/>
  <c r="D65" i="85"/>
  <c r="C65" i="85"/>
  <c r="B65" i="85"/>
  <c r="G64" i="85"/>
  <c r="F64" i="85"/>
  <c r="E64" i="85"/>
  <c r="D64" i="85"/>
  <c r="C64" i="85"/>
  <c r="B64" i="85"/>
  <c r="G63" i="85"/>
  <c r="F63" i="85"/>
  <c r="E63" i="85"/>
  <c r="D63" i="85"/>
  <c r="C63" i="85"/>
  <c r="B63" i="85"/>
  <c r="G62" i="85"/>
  <c r="F62" i="85"/>
  <c r="E62" i="85"/>
  <c r="D62" i="85"/>
  <c r="C62" i="85"/>
  <c r="B62" i="85"/>
  <c r="G61" i="85"/>
  <c r="F61" i="85"/>
  <c r="E61" i="85"/>
  <c r="D61" i="85"/>
  <c r="C61" i="85"/>
  <c r="B61" i="85"/>
  <c r="G60" i="85"/>
  <c r="F60" i="85"/>
  <c r="E60" i="85"/>
  <c r="D60" i="85"/>
  <c r="D57" i="85" s="1"/>
  <c r="C60" i="85"/>
  <c r="B60" i="85"/>
  <c r="G59" i="85"/>
  <c r="G57" i="85" s="1"/>
  <c r="F59" i="85"/>
  <c r="E59" i="85"/>
  <c r="D59" i="85"/>
  <c r="C59" i="85"/>
  <c r="B59" i="85"/>
  <c r="G58" i="85"/>
  <c r="F58" i="85"/>
  <c r="E58" i="85"/>
  <c r="E57" i="85" s="1"/>
  <c r="D58" i="85"/>
  <c r="C58" i="85"/>
  <c r="B58" i="85"/>
  <c r="B57" i="85" s="1"/>
  <c r="F57" i="85"/>
  <c r="C57" i="85"/>
  <c r="G40" i="85"/>
  <c r="F40" i="85"/>
  <c r="E40" i="85"/>
  <c r="D40" i="85"/>
  <c r="C40" i="85"/>
  <c r="B40" i="85"/>
  <c r="G24" i="85"/>
  <c r="F24" i="85"/>
  <c r="E24" i="85"/>
  <c r="D24" i="85"/>
  <c r="C24" i="85"/>
  <c r="B24" i="85"/>
  <c r="G8" i="85"/>
  <c r="F8" i="85"/>
  <c r="E8" i="85"/>
  <c r="D8" i="85"/>
  <c r="C8" i="85"/>
  <c r="B8" i="85"/>
  <c r="G71" i="84"/>
  <c r="F71" i="84"/>
  <c r="E71" i="84"/>
  <c r="D71" i="84"/>
  <c r="C71" i="84"/>
  <c r="B71" i="84"/>
  <c r="G70" i="84"/>
  <c r="F70" i="84"/>
  <c r="E70" i="84"/>
  <c r="D70" i="84"/>
  <c r="C70" i="84"/>
  <c r="B70" i="84"/>
  <c r="G69" i="84"/>
  <c r="F69" i="84"/>
  <c r="E69" i="84"/>
  <c r="D69" i="84"/>
  <c r="C69" i="84"/>
  <c r="B69" i="84"/>
  <c r="G68" i="84"/>
  <c r="F68" i="84"/>
  <c r="E68" i="84"/>
  <c r="D68" i="84"/>
  <c r="C68" i="84"/>
  <c r="B68" i="84"/>
  <c r="G67" i="84"/>
  <c r="F67" i="84"/>
  <c r="E67" i="84"/>
  <c r="D67" i="84"/>
  <c r="C67" i="84"/>
  <c r="B67" i="84"/>
  <c r="G66" i="84"/>
  <c r="F66" i="84"/>
  <c r="E66" i="84"/>
  <c r="D66" i="84"/>
  <c r="C66" i="84"/>
  <c r="B66" i="84"/>
  <c r="G65" i="84"/>
  <c r="F65" i="84"/>
  <c r="E65" i="84"/>
  <c r="D65" i="84"/>
  <c r="C65" i="84"/>
  <c r="B65" i="84"/>
  <c r="G64" i="84"/>
  <c r="F64" i="84"/>
  <c r="E64" i="84"/>
  <c r="D64" i="84"/>
  <c r="C64" i="84"/>
  <c r="B64" i="84"/>
  <c r="G63" i="84"/>
  <c r="F63" i="84"/>
  <c r="E63" i="84"/>
  <c r="D63" i="84"/>
  <c r="C63" i="84"/>
  <c r="B63" i="84"/>
  <c r="G62" i="84"/>
  <c r="F62" i="84"/>
  <c r="E62" i="84"/>
  <c r="D62" i="84"/>
  <c r="C62" i="84"/>
  <c r="B62" i="84"/>
  <c r="G61" i="84"/>
  <c r="F61" i="84"/>
  <c r="E61" i="84"/>
  <c r="D61" i="84"/>
  <c r="C61" i="84"/>
  <c r="B61" i="84"/>
  <c r="G60" i="84"/>
  <c r="F60" i="84"/>
  <c r="E60" i="84"/>
  <c r="D60" i="84"/>
  <c r="C60" i="84"/>
  <c r="B60" i="84"/>
  <c r="G59" i="84"/>
  <c r="F59" i="84"/>
  <c r="E59" i="84"/>
  <c r="D59" i="84"/>
  <c r="C59" i="84"/>
  <c r="C57" i="84" s="1"/>
  <c r="B59" i="84"/>
  <c r="G58" i="84"/>
  <c r="F58" i="84"/>
  <c r="F57" i="84" s="1"/>
  <c r="E58" i="84"/>
  <c r="E57" i="84" s="1"/>
  <c r="D58" i="84"/>
  <c r="D57" i="84" s="1"/>
  <c r="C58" i="84"/>
  <c r="B58" i="84"/>
  <c r="G57" i="84"/>
  <c r="B57" i="84"/>
  <c r="G40" i="84"/>
  <c r="F40" i="84"/>
  <c r="E40" i="84"/>
  <c r="D40" i="84"/>
  <c r="C40" i="84"/>
  <c r="B40" i="84"/>
  <c r="G24" i="84"/>
  <c r="F24" i="84"/>
  <c r="E24" i="84"/>
  <c r="D24" i="84"/>
  <c r="C24" i="84"/>
  <c r="B24" i="84"/>
  <c r="G8" i="84"/>
  <c r="F8" i="84"/>
  <c r="E8" i="84"/>
  <c r="D8" i="84"/>
  <c r="C8" i="84"/>
  <c r="B8" i="84"/>
  <c r="G70" i="83"/>
  <c r="F70" i="83"/>
  <c r="G69" i="83"/>
  <c r="F69" i="83"/>
  <c r="G68" i="83"/>
  <c r="F68" i="83"/>
  <c r="C68" i="83"/>
  <c r="G67" i="83"/>
  <c r="F67" i="83"/>
  <c r="G66" i="83"/>
  <c r="F66" i="83"/>
  <c r="G65" i="83"/>
  <c r="F65" i="83"/>
  <c r="B65" i="83"/>
  <c r="G64" i="83"/>
  <c r="F64" i="83"/>
  <c r="G63" i="83"/>
  <c r="F63" i="83"/>
  <c r="E63" i="83"/>
  <c r="B63" i="83"/>
  <c r="G62" i="83"/>
  <c r="F62" i="83"/>
  <c r="C62" i="83"/>
  <c r="G61" i="83"/>
  <c r="F61" i="83"/>
  <c r="B61" i="83"/>
  <c r="G60" i="83"/>
  <c r="F60" i="83"/>
  <c r="G59" i="83"/>
  <c r="H59" i="83" s="1"/>
  <c r="F59" i="83"/>
  <c r="F56" i="83" s="1"/>
  <c r="G58" i="83"/>
  <c r="F58" i="83"/>
  <c r="G57" i="83"/>
  <c r="G56" i="83" s="1"/>
  <c r="F57" i="83"/>
  <c r="B57" i="83"/>
  <c r="B56" i="83" s="1"/>
  <c r="E53" i="83"/>
  <c r="E70" i="83" s="1"/>
  <c r="D53" i="83"/>
  <c r="D70" i="83" s="1"/>
  <c r="C53" i="83"/>
  <c r="B53" i="83"/>
  <c r="E52" i="83"/>
  <c r="E69" i="83" s="1"/>
  <c r="D52" i="83"/>
  <c r="D69" i="83" s="1"/>
  <c r="C52" i="83"/>
  <c r="C69" i="83" s="1"/>
  <c r="B52" i="83"/>
  <c r="B69" i="83" s="1"/>
  <c r="E51" i="83"/>
  <c r="E68" i="83" s="1"/>
  <c r="D51" i="83"/>
  <c r="D68" i="83" s="1"/>
  <c r="C51" i="83"/>
  <c r="B51" i="83"/>
  <c r="B68" i="83" s="1"/>
  <c r="E50" i="83"/>
  <c r="E67" i="83" s="1"/>
  <c r="D50" i="83"/>
  <c r="C50" i="83"/>
  <c r="C67" i="83" s="1"/>
  <c r="B50" i="83"/>
  <c r="E49" i="83"/>
  <c r="E66" i="83" s="1"/>
  <c r="D49" i="83"/>
  <c r="D66" i="83" s="1"/>
  <c r="C49" i="83"/>
  <c r="B49" i="83"/>
  <c r="E48" i="83"/>
  <c r="E65" i="83" s="1"/>
  <c r="D48" i="83"/>
  <c r="D65" i="83" s="1"/>
  <c r="C48" i="83"/>
  <c r="B48" i="83"/>
  <c r="E47" i="83"/>
  <c r="E64" i="83" s="1"/>
  <c r="D47" i="83"/>
  <c r="D64" i="83" s="1"/>
  <c r="C47" i="83"/>
  <c r="C64" i="83" s="1"/>
  <c r="B47" i="83"/>
  <c r="B64" i="83" s="1"/>
  <c r="E46" i="83"/>
  <c r="D46" i="83"/>
  <c r="D63" i="83" s="1"/>
  <c r="C46" i="83"/>
  <c r="B46" i="83"/>
  <c r="E45" i="83"/>
  <c r="E62" i="83" s="1"/>
  <c r="D45" i="83"/>
  <c r="D62" i="83" s="1"/>
  <c r="C45" i="83"/>
  <c r="B45" i="83"/>
  <c r="B62" i="83" s="1"/>
  <c r="E44" i="83"/>
  <c r="E61" i="83" s="1"/>
  <c r="D44" i="83"/>
  <c r="D61" i="83" s="1"/>
  <c r="C44" i="83"/>
  <c r="B44" i="83"/>
  <c r="E43" i="83"/>
  <c r="E60" i="83" s="1"/>
  <c r="D43" i="83"/>
  <c r="D60" i="83" s="1"/>
  <c r="C43" i="83"/>
  <c r="C60" i="83" s="1"/>
  <c r="B43" i="83"/>
  <c r="B60" i="83" s="1"/>
  <c r="E42" i="83"/>
  <c r="E59" i="83" s="1"/>
  <c r="D42" i="83"/>
  <c r="C42" i="83"/>
  <c r="B42" i="83"/>
  <c r="B59" i="83" s="1"/>
  <c r="E41" i="83"/>
  <c r="E58" i="83" s="1"/>
  <c r="D41" i="83"/>
  <c r="D39" i="83" s="1"/>
  <c r="C41" i="83"/>
  <c r="C58" i="83" s="1"/>
  <c r="B41" i="83"/>
  <c r="B58" i="83" s="1"/>
  <c r="E40" i="83"/>
  <c r="E39" i="83" s="1"/>
  <c r="D40" i="83"/>
  <c r="C40" i="83"/>
  <c r="B40" i="83"/>
  <c r="B39" i="83" s="1"/>
  <c r="G39" i="83"/>
  <c r="F39" i="83"/>
  <c r="C39" i="83"/>
  <c r="E37" i="83"/>
  <c r="D37" i="83"/>
  <c r="C37" i="83"/>
  <c r="C70" i="83" s="1"/>
  <c r="B37" i="83"/>
  <c r="B70" i="83" s="1"/>
  <c r="E36" i="83"/>
  <c r="D36" i="83"/>
  <c r="C36" i="83"/>
  <c r="B36" i="83"/>
  <c r="E35" i="83"/>
  <c r="D35" i="83"/>
  <c r="C35" i="83"/>
  <c r="B35" i="83"/>
  <c r="E34" i="83"/>
  <c r="D34" i="83"/>
  <c r="C34" i="83"/>
  <c r="B34" i="83"/>
  <c r="E33" i="83"/>
  <c r="D33" i="83"/>
  <c r="C33" i="83"/>
  <c r="C66" i="83" s="1"/>
  <c r="B33" i="83"/>
  <c r="B66" i="83" s="1"/>
  <c r="E32" i="83"/>
  <c r="D32" i="83"/>
  <c r="C32" i="83"/>
  <c r="C65" i="83" s="1"/>
  <c r="B32" i="83"/>
  <c r="E31" i="83"/>
  <c r="D31" i="83"/>
  <c r="C31" i="83"/>
  <c r="B31" i="83"/>
  <c r="E30" i="83"/>
  <c r="D30" i="83"/>
  <c r="C30" i="83"/>
  <c r="C63" i="83" s="1"/>
  <c r="B30" i="83"/>
  <c r="E29" i="83"/>
  <c r="D29" i="83"/>
  <c r="C29" i="83"/>
  <c r="B29" i="83"/>
  <c r="E28" i="83"/>
  <c r="D28" i="83"/>
  <c r="C28" i="83"/>
  <c r="C61" i="83" s="1"/>
  <c r="B28" i="83"/>
  <c r="E27" i="83"/>
  <c r="D27" i="83"/>
  <c r="C27" i="83"/>
  <c r="B27" i="83"/>
  <c r="E26" i="83"/>
  <c r="D26" i="83"/>
  <c r="D59" i="83" s="1"/>
  <c r="C26" i="83"/>
  <c r="C59" i="83" s="1"/>
  <c r="B26" i="83"/>
  <c r="E25" i="83"/>
  <c r="D25" i="83"/>
  <c r="C25" i="83"/>
  <c r="B25" i="83"/>
  <c r="B23" i="83" s="1"/>
  <c r="E24" i="83"/>
  <c r="D24" i="83"/>
  <c r="D57" i="83" s="1"/>
  <c r="C24" i="83"/>
  <c r="C23" i="83" s="1"/>
  <c r="B24" i="83"/>
  <c r="G23" i="83"/>
  <c r="F23" i="83"/>
  <c r="E23" i="83"/>
  <c r="D23" i="83"/>
  <c r="E21" i="83"/>
  <c r="D21" i="83"/>
  <c r="C21" i="83"/>
  <c r="B21" i="83"/>
  <c r="E20" i="83"/>
  <c r="D20" i="83"/>
  <c r="C20" i="83"/>
  <c r="B20" i="83"/>
  <c r="E19" i="83"/>
  <c r="D19" i="83"/>
  <c r="C19" i="83"/>
  <c r="B19" i="83"/>
  <c r="E18" i="83"/>
  <c r="D18" i="83"/>
  <c r="D67" i="83" s="1"/>
  <c r="C18" i="83"/>
  <c r="B18" i="83"/>
  <c r="B67" i="83" s="1"/>
  <c r="E17" i="83"/>
  <c r="D17" i="83"/>
  <c r="C17" i="83"/>
  <c r="B17" i="83"/>
  <c r="E16" i="83"/>
  <c r="D16" i="83"/>
  <c r="C16" i="83"/>
  <c r="B16" i="83"/>
  <c r="E15" i="83"/>
  <c r="D15" i="83"/>
  <c r="C15" i="83"/>
  <c r="B15" i="83"/>
  <c r="E14" i="83"/>
  <c r="D14" i="83"/>
  <c r="C14" i="83"/>
  <c r="B14" i="83"/>
  <c r="E13" i="83"/>
  <c r="D13" i="83"/>
  <c r="C13" i="83"/>
  <c r="B13" i="83"/>
  <c r="E12" i="83"/>
  <c r="D12" i="83"/>
  <c r="C12" i="83"/>
  <c r="B12" i="83"/>
  <c r="E11" i="83"/>
  <c r="D11" i="83"/>
  <c r="C11" i="83"/>
  <c r="B11" i="83"/>
  <c r="E10" i="83"/>
  <c r="D10" i="83"/>
  <c r="C10" i="83"/>
  <c r="B10" i="83"/>
  <c r="E9" i="83"/>
  <c r="D9" i="83"/>
  <c r="C9" i="83"/>
  <c r="B9" i="83"/>
  <c r="E8" i="83"/>
  <c r="E7" i="83" s="1"/>
  <c r="D8" i="83"/>
  <c r="D7" i="83" s="1"/>
  <c r="C8" i="83"/>
  <c r="B8" i="83"/>
  <c r="G7" i="83"/>
  <c r="F7" i="83"/>
  <c r="C7" i="83"/>
  <c r="B7" i="83"/>
  <c r="G71" i="82"/>
  <c r="F71" i="82"/>
  <c r="E71" i="82"/>
  <c r="D71" i="82"/>
  <c r="C71" i="82"/>
  <c r="B71" i="82"/>
  <c r="G70" i="82"/>
  <c r="F70" i="82"/>
  <c r="E70" i="82"/>
  <c r="D70" i="82"/>
  <c r="C70" i="82"/>
  <c r="B70" i="82"/>
  <c r="G69" i="82"/>
  <c r="F69" i="82"/>
  <c r="E69" i="82"/>
  <c r="D69" i="82"/>
  <c r="C69" i="82"/>
  <c r="B69" i="82"/>
  <c r="G68" i="82"/>
  <c r="F68" i="82"/>
  <c r="E68" i="82"/>
  <c r="D68" i="82"/>
  <c r="C68" i="82"/>
  <c r="B68" i="82"/>
  <c r="G67" i="82"/>
  <c r="F67" i="82"/>
  <c r="E67" i="82"/>
  <c r="D67" i="82"/>
  <c r="C67" i="82"/>
  <c r="B67" i="82"/>
  <c r="G66" i="82"/>
  <c r="F66" i="82"/>
  <c r="E66" i="82"/>
  <c r="D66" i="82"/>
  <c r="C66" i="82"/>
  <c r="B66" i="82"/>
  <c r="G65" i="82"/>
  <c r="F65" i="82"/>
  <c r="E65" i="82"/>
  <c r="D65" i="82"/>
  <c r="C65" i="82"/>
  <c r="B65" i="82"/>
  <c r="G64" i="82"/>
  <c r="F64" i="82"/>
  <c r="E64" i="82"/>
  <c r="D64" i="82"/>
  <c r="C64" i="82"/>
  <c r="B64" i="82"/>
  <c r="G63" i="82"/>
  <c r="F63" i="82"/>
  <c r="E63" i="82"/>
  <c r="D63" i="82"/>
  <c r="C63" i="82"/>
  <c r="B63" i="82"/>
  <c r="G62" i="82"/>
  <c r="F62" i="82"/>
  <c r="E62" i="82"/>
  <c r="D62" i="82"/>
  <c r="C62" i="82"/>
  <c r="B62" i="82"/>
  <c r="G61" i="82"/>
  <c r="F61" i="82"/>
  <c r="E61" i="82"/>
  <c r="D61" i="82"/>
  <c r="C61" i="82"/>
  <c r="B61" i="82"/>
  <c r="G60" i="82"/>
  <c r="F60" i="82"/>
  <c r="E60" i="82"/>
  <c r="D60" i="82"/>
  <c r="C60" i="82"/>
  <c r="B60" i="82"/>
  <c r="B57" i="82" s="1"/>
  <c r="G59" i="82"/>
  <c r="F59" i="82"/>
  <c r="E59" i="82"/>
  <c r="E57" i="82" s="1"/>
  <c r="D59" i="82"/>
  <c r="C59" i="82"/>
  <c r="B59" i="82"/>
  <c r="G58" i="82"/>
  <c r="G57" i="82" s="1"/>
  <c r="F58" i="82"/>
  <c r="F57" i="82" s="1"/>
  <c r="E58" i="82"/>
  <c r="D58" i="82"/>
  <c r="C58" i="82"/>
  <c r="C57" i="82" s="1"/>
  <c r="B58" i="82"/>
  <c r="D57" i="82"/>
  <c r="G40" i="82"/>
  <c r="F40" i="82"/>
  <c r="E40" i="82"/>
  <c r="D40" i="82"/>
  <c r="C40" i="82"/>
  <c r="B40" i="82"/>
  <c r="G24" i="82"/>
  <c r="F24" i="82"/>
  <c r="E24" i="82"/>
  <c r="D24" i="82"/>
  <c r="C24" i="82"/>
  <c r="B24" i="82"/>
  <c r="G8" i="82"/>
  <c r="F8" i="82"/>
  <c r="E8" i="82"/>
  <c r="D8" i="82"/>
  <c r="C8" i="82"/>
  <c r="B8" i="82"/>
  <c r="G71" i="81"/>
  <c r="F71" i="81"/>
  <c r="E71" i="81"/>
  <c r="D71" i="81"/>
  <c r="C71" i="81"/>
  <c r="B71" i="81"/>
  <c r="G70" i="81"/>
  <c r="F70" i="81"/>
  <c r="E70" i="81"/>
  <c r="D70" i="81"/>
  <c r="C70" i="81"/>
  <c r="B70" i="81"/>
  <c r="G69" i="81"/>
  <c r="F69" i="81"/>
  <c r="E69" i="81"/>
  <c r="D69" i="81"/>
  <c r="C69" i="81"/>
  <c r="B69" i="81"/>
  <c r="G68" i="81"/>
  <c r="F68" i="81"/>
  <c r="E68" i="81"/>
  <c r="D68" i="81"/>
  <c r="C68" i="81"/>
  <c r="B68" i="81"/>
  <c r="G67" i="81"/>
  <c r="F67" i="81"/>
  <c r="E67" i="81"/>
  <c r="D67" i="81"/>
  <c r="C67" i="81"/>
  <c r="B67" i="81"/>
  <c r="G66" i="81"/>
  <c r="F66" i="81"/>
  <c r="E66" i="81"/>
  <c r="D66" i="81"/>
  <c r="C66" i="81"/>
  <c r="B66" i="81"/>
  <c r="G65" i="81"/>
  <c r="F65" i="81"/>
  <c r="E65" i="81"/>
  <c r="D65" i="81"/>
  <c r="C65" i="81"/>
  <c r="B65" i="81"/>
  <c r="G64" i="81"/>
  <c r="F64" i="81"/>
  <c r="E64" i="81"/>
  <c r="D64" i="81"/>
  <c r="C64" i="81"/>
  <c r="B64" i="81"/>
  <c r="G63" i="81"/>
  <c r="F63" i="81"/>
  <c r="E63" i="81"/>
  <c r="D63" i="81"/>
  <c r="C63" i="81"/>
  <c r="B63" i="81"/>
  <c r="G62" i="81"/>
  <c r="F62" i="81"/>
  <c r="E62" i="81"/>
  <c r="D62" i="81"/>
  <c r="C62" i="81"/>
  <c r="B62" i="81"/>
  <c r="G61" i="81"/>
  <c r="F61" i="81"/>
  <c r="E61" i="81"/>
  <c r="D61" i="81"/>
  <c r="C61" i="81"/>
  <c r="B61" i="81"/>
  <c r="G60" i="81"/>
  <c r="F60" i="81"/>
  <c r="F57" i="81" s="1"/>
  <c r="E60" i="81"/>
  <c r="D60" i="81"/>
  <c r="C60" i="81"/>
  <c r="B60" i="81"/>
  <c r="G59" i="81"/>
  <c r="F59" i="81"/>
  <c r="E59" i="81"/>
  <c r="D59" i="81"/>
  <c r="C59" i="81"/>
  <c r="B59" i="81"/>
  <c r="G58" i="81"/>
  <c r="G57" i="81" s="1"/>
  <c r="F58" i="81"/>
  <c r="E58" i="81"/>
  <c r="D58" i="81"/>
  <c r="D57" i="81" s="1"/>
  <c r="C58" i="81"/>
  <c r="C57" i="81" s="1"/>
  <c r="B58" i="81"/>
  <c r="B57" i="81" s="1"/>
  <c r="E57" i="81"/>
  <c r="G40" i="81"/>
  <c r="F40" i="81"/>
  <c r="E40" i="81"/>
  <c r="D40" i="81"/>
  <c r="C40" i="81"/>
  <c r="B40" i="81"/>
  <c r="G24" i="81"/>
  <c r="F24" i="81"/>
  <c r="E24" i="81"/>
  <c r="D24" i="81"/>
  <c r="C24" i="81"/>
  <c r="B24" i="81"/>
  <c r="G8" i="81"/>
  <c r="F8" i="81"/>
  <c r="E8" i="81"/>
  <c r="D8" i="81"/>
  <c r="C8" i="81"/>
  <c r="B8" i="81"/>
  <c r="G71" i="80"/>
  <c r="F71" i="80"/>
  <c r="E71" i="80"/>
  <c r="D71" i="80"/>
  <c r="C71" i="80"/>
  <c r="B71" i="80"/>
  <c r="G70" i="80"/>
  <c r="F70" i="80"/>
  <c r="E70" i="80"/>
  <c r="D70" i="80"/>
  <c r="C70" i="80"/>
  <c r="B70" i="80"/>
  <c r="G69" i="80"/>
  <c r="F69" i="80"/>
  <c r="E69" i="80"/>
  <c r="D69" i="80"/>
  <c r="C69" i="80"/>
  <c r="B69" i="80"/>
  <c r="G68" i="80"/>
  <c r="F68" i="80"/>
  <c r="E68" i="80"/>
  <c r="D68" i="80"/>
  <c r="C68" i="80"/>
  <c r="B68" i="80"/>
  <c r="G67" i="80"/>
  <c r="F67" i="80"/>
  <c r="E67" i="80"/>
  <c r="D67" i="80"/>
  <c r="C67" i="80"/>
  <c r="B67" i="80"/>
  <c r="G66" i="80"/>
  <c r="F66" i="80"/>
  <c r="E66" i="80"/>
  <c r="D66" i="80"/>
  <c r="C66" i="80"/>
  <c r="B66" i="80"/>
  <c r="G65" i="80"/>
  <c r="F65" i="80"/>
  <c r="E65" i="80"/>
  <c r="D65" i="80"/>
  <c r="C65" i="80"/>
  <c r="B65" i="80"/>
  <c r="G64" i="80"/>
  <c r="F64" i="80"/>
  <c r="E64" i="80"/>
  <c r="D64" i="80"/>
  <c r="C64" i="80"/>
  <c r="B64" i="80"/>
  <c r="G63" i="80"/>
  <c r="F63" i="80"/>
  <c r="E63" i="80"/>
  <c r="D63" i="80"/>
  <c r="C63" i="80"/>
  <c r="B63" i="80"/>
  <c r="G62" i="80"/>
  <c r="F62" i="80"/>
  <c r="E62" i="80"/>
  <c r="D62" i="80"/>
  <c r="C62" i="80"/>
  <c r="B62" i="80"/>
  <c r="G61" i="80"/>
  <c r="F61" i="80"/>
  <c r="E61" i="80"/>
  <c r="D61" i="80"/>
  <c r="C61" i="80"/>
  <c r="B61" i="80"/>
  <c r="G60" i="80"/>
  <c r="F60" i="80"/>
  <c r="E60" i="80"/>
  <c r="D60" i="80"/>
  <c r="C60" i="80"/>
  <c r="B60" i="80"/>
  <c r="B57" i="80" s="1"/>
  <c r="G59" i="80"/>
  <c r="F59" i="80"/>
  <c r="E59" i="80"/>
  <c r="E57" i="80" s="1"/>
  <c r="D59" i="80"/>
  <c r="C59" i="80"/>
  <c r="B59" i="80"/>
  <c r="G58" i="80"/>
  <c r="G57" i="80" s="1"/>
  <c r="F58" i="80"/>
  <c r="F57" i="80" s="1"/>
  <c r="E58" i="80"/>
  <c r="D58" i="80"/>
  <c r="C58" i="80"/>
  <c r="C57" i="80" s="1"/>
  <c r="B58" i="80"/>
  <c r="D57" i="80"/>
  <c r="G40" i="80"/>
  <c r="F40" i="80"/>
  <c r="E40" i="80"/>
  <c r="D40" i="80"/>
  <c r="C40" i="80"/>
  <c r="B40" i="80"/>
  <c r="G24" i="80"/>
  <c r="F24" i="80"/>
  <c r="E24" i="80"/>
  <c r="D24" i="80"/>
  <c r="C24" i="80"/>
  <c r="B24" i="80"/>
  <c r="G8" i="80"/>
  <c r="F8" i="80"/>
  <c r="E8" i="80"/>
  <c r="D8" i="80"/>
  <c r="C8" i="80"/>
  <c r="B8" i="80"/>
  <c r="G71" i="79"/>
  <c r="F71" i="79"/>
  <c r="E71" i="79"/>
  <c r="D71" i="79"/>
  <c r="C71" i="79"/>
  <c r="B71" i="79"/>
  <c r="G70" i="79"/>
  <c r="F70" i="79"/>
  <c r="E70" i="79"/>
  <c r="D70" i="79"/>
  <c r="C70" i="79"/>
  <c r="B70" i="79"/>
  <c r="G69" i="79"/>
  <c r="F69" i="79"/>
  <c r="E69" i="79"/>
  <c r="D69" i="79"/>
  <c r="C69" i="79"/>
  <c r="B69" i="79"/>
  <c r="G68" i="79"/>
  <c r="F68" i="79"/>
  <c r="E68" i="79"/>
  <c r="D68" i="79"/>
  <c r="C68" i="79"/>
  <c r="B68" i="79"/>
  <c r="G67" i="79"/>
  <c r="F67" i="79"/>
  <c r="E67" i="79"/>
  <c r="D67" i="79"/>
  <c r="C67" i="79"/>
  <c r="B67" i="79"/>
  <c r="G66" i="79"/>
  <c r="F66" i="79"/>
  <c r="E66" i="79"/>
  <c r="D66" i="79"/>
  <c r="C66" i="79"/>
  <c r="B66" i="79"/>
  <c r="G65" i="79"/>
  <c r="F65" i="79"/>
  <c r="E65" i="79"/>
  <c r="D65" i="79"/>
  <c r="C65" i="79"/>
  <c r="B65" i="79"/>
  <c r="G64" i="79"/>
  <c r="F64" i="79"/>
  <c r="E64" i="79"/>
  <c r="D64" i="79"/>
  <c r="C64" i="79"/>
  <c r="B64" i="79"/>
  <c r="G63" i="79"/>
  <c r="F63" i="79"/>
  <c r="E63" i="79"/>
  <c r="D63" i="79"/>
  <c r="C63" i="79"/>
  <c r="B63" i="79"/>
  <c r="G62" i="79"/>
  <c r="F62" i="79"/>
  <c r="E62" i="79"/>
  <c r="D62" i="79"/>
  <c r="C62" i="79"/>
  <c r="B62" i="79"/>
  <c r="G61" i="79"/>
  <c r="F61" i="79"/>
  <c r="E61" i="79"/>
  <c r="D61" i="79"/>
  <c r="C61" i="79"/>
  <c r="B61" i="79"/>
  <c r="G60" i="79"/>
  <c r="F60" i="79"/>
  <c r="F57" i="79" s="1"/>
  <c r="E60" i="79"/>
  <c r="D60" i="79"/>
  <c r="C60" i="79"/>
  <c r="B60" i="79"/>
  <c r="G59" i="79"/>
  <c r="F59" i="79"/>
  <c r="E59" i="79"/>
  <c r="D59" i="79"/>
  <c r="C59" i="79"/>
  <c r="B59" i="79"/>
  <c r="G58" i="79"/>
  <c r="G57" i="79" s="1"/>
  <c r="F58" i="79"/>
  <c r="E58" i="79"/>
  <c r="D58" i="79"/>
  <c r="D57" i="79" s="1"/>
  <c r="C58" i="79"/>
  <c r="C57" i="79" s="1"/>
  <c r="B58" i="79"/>
  <c r="B57" i="79" s="1"/>
  <c r="E57" i="79"/>
  <c r="G40" i="79"/>
  <c r="F40" i="79"/>
  <c r="E40" i="79"/>
  <c r="D40" i="79"/>
  <c r="C40" i="79"/>
  <c r="B40" i="79"/>
  <c r="G24" i="79"/>
  <c r="F24" i="79"/>
  <c r="E24" i="79"/>
  <c r="D24" i="79"/>
  <c r="C24" i="79"/>
  <c r="B24" i="79"/>
  <c r="G8" i="79"/>
  <c r="F8" i="79"/>
  <c r="E8" i="79"/>
  <c r="D8" i="79"/>
  <c r="C8" i="79"/>
  <c r="B8" i="79"/>
  <c r="H71" i="78"/>
  <c r="G71" i="78"/>
  <c r="F71" i="78"/>
  <c r="E71" i="78"/>
  <c r="D71" i="78"/>
  <c r="C71" i="78"/>
  <c r="B71" i="78"/>
  <c r="H70" i="78"/>
  <c r="G70" i="78"/>
  <c r="F70" i="78"/>
  <c r="E70" i="78"/>
  <c r="D70" i="78"/>
  <c r="C70" i="78"/>
  <c r="B70" i="78"/>
  <c r="H69" i="78"/>
  <c r="G69" i="78"/>
  <c r="F69" i="78"/>
  <c r="E69" i="78"/>
  <c r="D69" i="78"/>
  <c r="C69" i="78"/>
  <c r="B69" i="78"/>
  <c r="H68" i="78"/>
  <c r="G68" i="78"/>
  <c r="F68" i="78"/>
  <c r="E68" i="78"/>
  <c r="D68" i="78"/>
  <c r="C68" i="78"/>
  <c r="B68" i="78"/>
  <c r="H67" i="78"/>
  <c r="G67" i="78"/>
  <c r="F67" i="78"/>
  <c r="E67" i="78"/>
  <c r="D67" i="78"/>
  <c r="C67" i="78"/>
  <c r="B67" i="78"/>
  <c r="H66" i="78"/>
  <c r="G66" i="78"/>
  <c r="F66" i="78"/>
  <c r="E66" i="78"/>
  <c r="D66" i="78"/>
  <c r="C66" i="78"/>
  <c r="B66" i="78"/>
  <c r="H65" i="78"/>
  <c r="G65" i="78"/>
  <c r="F65" i="78"/>
  <c r="E65" i="78"/>
  <c r="D65" i="78"/>
  <c r="C65" i="78"/>
  <c r="C57" i="78" s="1"/>
  <c r="B65" i="78"/>
  <c r="H64" i="78"/>
  <c r="G64" i="78"/>
  <c r="F64" i="78"/>
  <c r="E64" i="78"/>
  <c r="D64" i="78"/>
  <c r="C64" i="78"/>
  <c r="B64" i="78"/>
  <c r="H63" i="78"/>
  <c r="G63" i="78"/>
  <c r="F63" i="78"/>
  <c r="E63" i="78"/>
  <c r="D63" i="78"/>
  <c r="C63" i="78"/>
  <c r="B63" i="78"/>
  <c r="H62" i="78"/>
  <c r="H57" i="78" s="1"/>
  <c r="G62" i="78"/>
  <c r="F62" i="78"/>
  <c r="E62" i="78"/>
  <c r="D62" i="78"/>
  <c r="C62" i="78"/>
  <c r="B62" i="78"/>
  <c r="H61" i="78"/>
  <c r="G61" i="78"/>
  <c r="F61" i="78"/>
  <c r="E61" i="78"/>
  <c r="D61" i="78"/>
  <c r="C61" i="78"/>
  <c r="B61" i="78"/>
  <c r="H60" i="78"/>
  <c r="G60" i="78"/>
  <c r="F60" i="78"/>
  <c r="E60" i="78"/>
  <c r="D60" i="78"/>
  <c r="C60" i="78"/>
  <c r="B60" i="78"/>
  <c r="H59" i="78"/>
  <c r="G59" i="78"/>
  <c r="G57" i="78" s="1"/>
  <c r="F59" i="78"/>
  <c r="E59" i="78"/>
  <c r="D59" i="78"/>
  <c r="C59" i="78"/>
  <c r="B59" i="78"/>
  <c r="H58" i="78"/>
  <c r="G58" i="78"/>
  <c r="F58" i="78"/>
  <c r="F57" i="78" s="1"/>
  <c r="E58" i="78"/>
  <c r="E57" i="78" s="1"/>
  <c r="D58" i="78"/>
  <c r="D57" i="78" s="1"/>
  <c r="C58" i="78"/>
  <c r="B58" i="78"/>
  <c r="B57" i="78" s="1"/>
  <c r="H40" i="78"/>
  <c r="G40" i="78"/>
  <c r="F40" i="78"/>
  <c r="E40" i="78"/>
  <c r="D40" i="78"/>
  <c r="C40" i="78"/>
  <c r="B40" i="78"/>
  <c r="H24" i="78"/>
  <c r="G24" i="78"/>
  <c r="F24" i="78"/>
  <c r="E24" i="78"/>
  <c r="D24" i="78"/>
  <c r="C24" i="78"/>
  <c r="B24" i="78"/>
  <c r="H8" i="78"/>
  <c r="G8" i="78"/>
  <c r="F8" i="78"/>
  <c r="E8" i="78"/>
  <c r="D8" i="78"/>
  <c r="C8" i="78"/>
  <c r="B8" i="78"/>
  <c r="G70" i="77"/>
  <c r="F70" i="77"/>
  <c r="D70" i="77"/>
  <c r="C70" i="77"/>
  <c r="G69" i="77"/>
  <c r="F69" i="77"/>
  <c r="G68" i="77"/>
  <c r="F68" i="77"/>
  <c r="G67" i="77"/>
  <c r="F67" i="77"/>
  <c r="E67" i="77"/>
  <c r="G66" i="77"/>
  <c r="F66" i="77"/>
  <c r="D66" i="77"/>
  <c r="C66" i="77"/>
  <c r="G65" i="77"/>
  <c r="I65" i="77" s="1"/>
  <c r="F65" i="77"/>
  <c r="E65" i="77"/>
  <c r="B65" i="77"/>
  <c r="G64" i="77"/>
  <c r="F64" i="77"/>
  <c r="D64" i="77"/>
  <c r="C64" i="77"/>
  <c r="G63" i="77"/>
  <c r="F63" i="77"/>
  <c r="G62" i="77"/>
  <c r="F62" i="77"/>
  <c r="D62" i="77"/>
  <c r="G61" i="77"/>
  <c r="F61" i="77"/>
  <c r="E61" i="77"/>
  <c r="B61" i="77"/>
  <c r="G60" i="77"/>
  <c r="F60" i="77"/>
  <c r="D60" i="77"/>
  <c r="C60" i="77"/>
  <c r="G59" i="77"/>
  <c r="I59" i="77" s="1"/>
  <c r="F59" i="77"/>
  <c r="B59" i="77"/>
  <c r="G58" i="77"/>
  <c r="F58" i="77"/>
  <c r="G57" i="77"/>
  <c r="G56" i="77" s="1"/>
  <c r="F57" i="77"/>
  <c r="F56" i="77" s="1"/>
  <c r="E53" i="77"/>
  <c r="E70" i="77" s="1"/>
  <c r="D53" i="77"/>
  <c r="C53" i="77"/>
  <c r="B53" i="77"/>
  <c r="B70" i="77" s="1"/>
  <c r="E52" i="77"/>
  <c r="E69" i="77" s="1"/>
  <c r="D52" i="77"/>
  <c r="D69" i="77" s="1"/>
  <c r="C52" i="77"/>
  <c r="C69" i="77" s="1"/>
  <c r="B52" i="77"/>
  <c r="B69" i="77" s="1"/>
  <c r="E51" i="77"/>
  <c r="E68" i="77" s="1"/>
  <c r="D51" i="77"/>
  <c r="C51" i="77"/>
  <c r="B51" i="77"/>
  <c r="E50" i="77"/>
  <c r="D50" i="77"/>
  <c r="D67" i="77" s="1"/>
  <c r="C50" i="77"/>
  <c r="C67" i="77" s="1"/>
  <c r="B50" i="77"/>
  <c r="B67" i="77" s="1"/>
  <c r="E49" i="77"/>
  <c r="E66" i="77" s="1"/>
  <c r="D49" i="77"/>
  <c r="C49" i="77"/>
  <c r="B49" i="77"/>
  <c r="B66" i="77" s="1"/>
  <c r="E48" i="77"/>
  <c r="D48" i="77"/>
  <c r="D65" i="77" s="1"/>
  <c r="C48" i="77"/>
  <c r="B48" i="77"/>
  <c r="E47" i="77"/>
  <c r="E64" i="77" s="1"/>
  <c r="D47" i="77"/>
  <c r="C47" i="77"/>
  <c r="B47" i="77"/>
  <c r="B64" i="77" s="1"/>
  <c r="E46" i="77"/>
  <c r="E63" i="77" s="1"/>
  <c r="D46" i="77"/>
  <c r="D63" i="77" s="1"/>
  <c r="C46" i="77"/>
  <c r="B46" i="77"/>
  <c r="E45" i="77"/>
  <c r="E62" i="77" s="1"/>
  <c r="D45" i="77"/>
  <c r="C45" i="77"/>
  <c r="C62" i="77" s="1"/>
  <c r="B45" i="77"/>
  <c r="B62" i="77" s="1"/>
  <c r="E44" i="77"/>
  <c r="D44" i="77"/>
  <c r="D61" i="77" s="1"/>
  <c r="C44" i="77"/>
  <c r="B44" i="77"/>
  <c r="E43" i="77"/>
  <c r="E60" i="77" s="1"/>
  <c r="D43" i="77"/>
  <c r="C43" i="77"/>
  <c r="B43" i="77"/>
  <c r="B60" i="77" s="1"/>
  <c r="E42" i="77"/>
  <c r="E59" i="77" s="1"/>
  <c r="D42" i="77"/>
  <c r="D59" i="77" s="1"/>
  <c r="C42" i="77"/>
  <c r="B42" i="77"/>
  <c r="E41" i="77"/>
  <c r="E58" i="77" s="1"/>
  <c r="D41" i="77"/>
  <c r="D58" i="77" s="1"/>
  <c r="C41" i="77"/>
  <c r="C58" i="77" s="1"/>
  <c r="B41" i="77"/>
  <c r="B58" i="77" s="1"/>
  <c r="E40" i="77"/>
  <c r="E57" i="77" s="1"/>
  <c r="D40" i="77"/>
  <c r="D57" i="77" s="1"/>
  <c r="C40" i="77"/>
  <c r="B40" i="77"/>
  <c r="B57" i="77" s="1"/>
  <c r="G39" i="77"/>
  <c r="F39" i="77"/>
  <c r="C39" i="77"/>
  <c r="E37" i="77"/>
  <c r="D37" i="77"/>
  <c r="C37" i="77"/>
  <c r="B37" i="77"/>
  <c r="E36" i="77"/>
  <c r="D36" i="77"/>
  <c r="C36" i="77"/>
  <c r="B36" i="77"/>
  <c r="E35" i="77"/>
  <c r="D35" i="77"/>
  <c r="C35" i="77"/>
  <c r="B35" i="77"/>
  <c r="E34" i="77"/>
  <c r="D34" i="77"/>
  <c r="C34" i="77"/>
  <c r="B34" i="77"/>
  <c r="E33" i="77"/>
  <c r="D33" i="77"/>
  <c r="C33" i="77"/>
  <c r="B33" i="77"/>
  <c r="E32" i="77"/>
  <c r="D32" i="77"/>
  <c r="C32" i="77"/>
  <c r="B32" i="77"/>
  <c r="E31" i="77"/>
  <c r="D31" i="77"/>
  <c r="C31" i="77"/>
  <c r="B31" i="77"/>
  <c r="E30" i="77"/>
  <c r="D30" i="77"/>
  <c r="C30" i="77"/>
  <c r="C63" i="77" s="1"/>
  <c r="B30" i="77"/>
  <c r="B63" i="77" s="1"/>
  <c r="E29" i="77"/>
  <c r="D29" i="77"/>
  <c r="C29" i="77"/>
  <c r="B29" i="77"/>
  <c r="E28" i="77"/>
  <c r="D28" i="77"/>
  <c r="C28" i="77"/>
  <c r="B28" i="77"/>
  <c r="E27" i="77"/>
  <c r="D27" i="77"/>
  <c r="C27" i="77"/>
  <c r="B27" i="77"/>
  <c r="E26" i="77"/>
  <c r="D26" i="77"/>
  <c r="C26" i="77"/>
  <c r="B26" i="77"/>
  <c r="E25" i="77"/>
  <c r="E23" i="77" s="1"/>
  <c r="D25" i="77"/>
  <c r="C25" i="77"/>
  <c r="B25" i="77"/>
  <c r="E24" i="77"/>
  <c r="D24" i="77"/>
  <c r="C24" i="77"/>
  <c r="C23" i="77" s="1"/>
  <c r="B24" i="77"/>
  <c r="G23" i="77"/>
  <c r="F23" i="77"/>
  <c r="D23" i="77"/>
  <c r="E21" i="77"/>
  <c r="D21" i="77"/>
  <c r="C21" i="77"/>
  <c r="B21" i="77"/>
  <c r="E20" i="77"/>
  <c r="D20" i="77"/>
  <c r="C20" i="77"/>
  <c r="B20" i="77"/>
  <c r="E19" i="77"/>
  <c r="D19" i="77"/>
  <c r="D68" i="77" s="1"/>
  <c r="C19" i="77"/>
  <c r="C68" i="77" s="1"/>
  <c r="B19" i="77"/>
  <c r="B68" i="77" s="1"/>
  <c r="E18" i="77"/>
  <c r="D18" i="77"/>
  <c r="C18" i="77"/>
  <c r="B18" i="77"/>
  <c r="E17" i="77"/>
  <c r="D17" i="77"/>
  <c r="C17" i="77"/>
  <c r="B17" i="77"/>
  <c r="E16" i="77"/>
  <c r="D16" i="77"/>
  <c r="C16" i="77"/>
  <c r="C65" i="77" s="1"/>
  <c r="B16" i="77"/>
  <c r="E15" i="77"/>
  <c r="D15" i="77"/>
  <c r="C15" i="77"/>
  <c r="B15" i="77"/>
  <c r="E14" i="77"/>
  <c r="D14" i="77"/>
  <c r="C14" i="77"/>
  <c r="B14" i="77"/>
  <c r="E13" i="77"/>
  <c r="D13" i="77"/>
  <c r="C13" i="77"/>
  <c r="B13" i="77"/>
  <c r="E12" i="77"/>
  <c r="D12" i="77"/>
  <c r="C12" i="77"/>
  <c r="C61" i="77" s="1"/>
  <c r="B12" i="77"/>
  <c r="E11" i="77"/>
  <c r="D11" i="77"/>
  <c r="C11" i="77"/>
  <c r="B11" i="77"/>
  <c r="E10" i="77"/>
  <c r="D10" i="77"/>
  <c r="C10" i="77"/>
  <c r="C59" i="77" s="1"/>
  <c r="B10" i="77"/>
  <c r="E9" i="77"/>
  <c r="D9" i="77"/>
  <c r="C9" i="77"/>
  <c r="B9" i="77"/>
  <c r="E8" i="77"/>
  <c r="D8" i="77"/>
  <c r="C8" i="77"/>
  <c r="C7" i="77" s="1"/>
  <c r="B8" i="77"/>
  <c r="G7" i="77"/>
  <c r="F7" i="77"/>
  <c r="E7" i="77"/>
  <c r="D7" i="77"/>
  <c r="G34" i="76"/>
  <c r="F34" i="76"/>
  <c r="E34" i="76"/>
  <c r="D34" i="76"/>
  <c r="C34" i="76"/>
  <c r="B34" i="76"/>
  <c r="G33" i="76"/>
  <c r="G29" i="76" s="1"/>
  <c r="F33" i="76"/>
  <c r="E33" i="76"/>
  <c r="D33" i="76"/>
  <c r="C33" i="76"/>
  <c r="B33" i="76"/>
  <c r="G32" i="76"/>
  <c r="F32" i="76"/>
  <c r="E32" i="76"/>
  <c r="E29" i="76" s="1"/>
  <c r="D32" i="76"/>
  <c r="C32" i="76"/>
  <c r="B32" i="76"/>
  <c r="G31" i="76"/>
  <c r="F31" i="76"/>
  <c r="E31" i="76"/>
  <c r="D31" i="76"/>
  <c r="C31" i="76"/>
  <c r="B31" i="76"/>
  <c r="G30" i="76"/>
  <c r="F30" i="76"/>
  <c r="F29" i="76" s="1"/>
  <c r="E30" i="76"/>
  <c r="D30" i="76"/>
  <c r="C30" i="76"/>
  <c r="C29" i="76" s="1"/>
  <c r="B30" i="76"/>
  <c r="B29" i="76" s="1"/>
  <c r="D29" i="76"/>
  <c r="G21" i="76"/>
  <c r="F21" i="76"/>
  <c r="E21" i="76"/>
  <c r="D21" i="76"/>
  <c r="G14" i="76"/>
  <c r="F14" i="76"/>
  <c r="E14" i="76"/>
  <c r="D14" i="76"/>
  <c r="G7" i="76"/>
  <c r="F7" i="76"/>
  <c r="E7" i="76"/>
  <c r="D7" i="76"/>
  <c r="G35" i="74"/>
  <c r="F35" i="74"/>
  <c r="E35" i="74"/>
  <c r="D35" i="74"/>
  <c r="C35" i="74"/>
  <c r="B35" i="74"/>
  <c r="G21" i="74"/>
  <c r="F21" i="74"/>
  <c r="E21" i="74"/>
  <c r="D21" i="74"/>
  <c r="C21" i="74"/>
  <c r="B21" i="74"/>
  <c r="G19" i="74"/>
  <c r="F19" i="74"/>
  <c r="E19" i="74"/>
  <c r="E7" i="74" s="1"/>
  <c r="D19" i="74"/>
  <c r="C19" i="74"/>
  <c r="B19" i="74"/>
  <c r="G18" i="74"/>
  <c r="F18" i="74"/>
  <c r="E18" i="74"/>
  <c r="D18" i="74"/>
  <c r="C18" i="74"/>
  <c r="B18" i="74"/>
  <c r="G17" i="74"/>
  <c r="F17" i="74"/>
  <c r="E17" i="74"/>
  <c r="D17" i="74"/>
  <c r="C17" i="74"/>
  <c r="B17" i="74"/>
  <c r="G16" i="74"/>
  <c r="F16" i="74"/>
  <c r="E16" i="74"/>
  <c r="D16" i="74"/>
  <c r="C16" i="74"/>
  <c r="B16" i="74"/>
  <c r="G15" i="74"/>
  <c r="F15" i="74"/>
  <c r="E15" i="74"/>
  <c r="D15" i="74"/>
  <c r="C15" i="74"/>
  <c r="B15" i="74"/>
  <c r="G14" i="74"/>
  <c r="F14" i="74"/>
  <c r="E14" i="74"/>
  <c r="D14" i="74"/>
  <c r="C14" i="74"/>
  <c r="B14" i="74"/>
  <c r="G13" i="74"/>
  <c r="F13" i="74"/>
  <c r="E13" i="74"/>
  <c r="D13" i="74"/>
  <c r="C13" i="74"/>
  <c r="B13" i="74"/>
  <c r="G12" i="74"/>
  <c r="F12" i="74"/>
  <c r="E12" i="74"/>
  <c r="D12" i="74"/>
  <c r="C12" i="74"/>
  <c r="B12" i="74"/>
  <c r="G11" i="74"/>
  <c r="F11" i="74"/>
  <c r="E11" i="74"/>
  <c r="D11" i="74"/>
  <c r="C11" i="74"/>
  <c r="B11" i="74"/>
  <c r="G10" i="74"/>
  <c r="F10" i="74"/>
  <c r="E10" i="74"/>
  <c r="D10" i="74"/>
  <c r="C10" i="74"/>
  <c r="B10" i="74"/>
  <c r="G9" i="74"/>
  <c r="F9" i="74"/>
  <c r="E9" i="74"/>
  <c r="D9" i="74"/>
  <c r="C9" i="74"/>
  <c r="B9" i="74"/>
  <c r="G8" i="74"/>
  <c r="G7" i="74" s="1"/>
  <c r="F8" i="74"/>
  <c r="F7" i="74" s="1"/>
  <c r="E8" i="74"/>
  <c r="D8" i="74"/>
  <c r="C8" i="74"/>
  <c r="C7" i="74" s="1"/>
  <c r="B8" i="74"/>
  <c r="B7" i="74" s="1"/>
  <c r="D7" i="74"/>
  <c r="G35" i="73"/>
  <c r="F35" i="73"/>
  <c r="E35" i="73"/>
  <c r="D35" i="73"/>
  <c r="C35" i="73"/>
  <c r="B35" i="73"/>
  <c r="G21" i="73"/>
  <c r="F21" i="73"/>
  <c r="E21" i="73"/>
  <c r="D21" i="73"/>
  <c r="C21" i="73"/>
  <c r="B21" i="73"/>
  <c r="I19" i="73"/>
  <c r="G19" i="73"/>
  <c r="F19" i="73"/>
  <c r="E19" i="73"/>
  <c r="D19" i="73"/>
  <c r="C19" i="73"/>
  <c r="B19" i="73"/>
  <c r="G18" i="73"/>
  <c r="F18" i="73"/>
  <c r="E18" i="73"/>
  <c r="D18" i="73"/>
  <c r="C18" i="73"/>
  <c r="B18" i="73"/>
  <c r="G17" i="73"/>
  <c r="F17" i="73"/>
  <c r="E17" i="73"/>
  <c r="D17" i="73"/>
  <c r="C17" i="73"/>
  <c r="B17" i="73"/>
  <c r="G16" i="73"/>
  <c r="F16" i="73"/>
  <c r="E16" i="73"/>
  <c r="D16" i="73"/>
  <c r="C16" i="73"/>
  <c r="B16" i="73"/>
  <c r="G15" i="73"/>
  <c r="F15" i="73"/>
  <c r="E15" i="73"/>
  <c r="D15" i="73"/>
  <c r="C15" i="73"/>
  <c r="B15" i="73"/>
  <c r="G14" i="73"/>
  <c r="I16" i="73" s="1"/>
  <c r="F14" i="73"/>
  <c r="E14" i="73"/>
  <c r="D14" i="73"/>
  <c r="C14" i="73"/>
  <c r="B14" i="73"/>
  <c r="G13" i="73"/>
  <c r="I13" i="73" s="1"/>
  <c r="F13" i="73"/>
  <c r="E13" i="73"/>
  <c r="D13" i="73"/>
  <c r="C13" i="73"/>
  <c r="B13" i="73"/>
  <c r="G12" i="73"/>
  <c r="F12" i="73"/>
  <c r="E12" i="73"/>
  <c r="D12" i="73"/>
  <c r="D7" i="73" s="1"/>
  <c r="C12" i="73"/>
  <c r="B12" i="73"/>
  <c r="G11" i="73"/>
  <c r="F11" i="73"/>
  <c r="E11" i="73"/>
  <c r="D11" i="73"/>
  <c r="C11" i="73"/>
  <c r="B11" i="73"/>
  <c r="G10" i="73"/>
  <c r="F10" i="73"/>
  <c r="E10" i="73"/>
  <c r="D10" i="73"/>
  <c r="C10" i="73"/>
  <c r="B10" i="73"/>
  <c r="G9" i="73"/>
  <c r="F9" i="73"/>
  <c r="E9" i="73"/>
  <c r="D9" i="73"/>
  <c r="C9" i="73"/>
  <c r="B9" i="73"/>
  <c r="G8" i="73"/>
  <c r="I10" i="73" s="1"/>
  <c r="F8" i="73"/>
  <c r="F7" i="73" s="1"/>
  <c r="E8" i="73"/>
  <c r="E7" i="73" s="1"/>
  <c r="D8" i="73"/>
  <c r="C8" i="73"/>
  <c r="B8" i="73"/>
  <c r="B7" i="73" s="1"/>
  <c r="C7" i="73"/>
  <c r="H55" i="72"/>
  <c r="G55" i="72"/>
  <c r="F55" i="72"/>
  <c r="E55" i="72"/>
  <c r="D55" i="72"/>
  <c r="C55" i="72"/>
  <c r="H54" i="72"/>
  <c r="G54" i="72"/>
  <c r="F54" i="72"/>
  <c r="E54" i="72"/>
  <c r="D54" i="72"/>
  <c r="C54" i="72"/>
  <c r="H48" i="72"/>
  <c r="G48" i="72"/>
  <c r="F48" i="72"/>
  <c r="E48" i="72"/>
  <c r="E53" i="72" s="1"/>
  <c r="D48" i="72"/>
  <c r="D53" i="72" s="1"/>
  <c r="C48" i="72"/>
  <c r="H44" i="72"/>
  <c r="G44" i="72"/>
  <c r="F44" i="72"/>
  <c r="E44" i="72"/>
  <c r="D44" i="72"/>
  <c r="C44" i="72"/>
  <c r="C53" i="72" s="1"/>
  <c r="H40" i="72"/>
  <c r="H53" i="72" s="1"/>
  <c r="G40" i="72"/>
  <c r="F40" i="72"/>
  <c r="E40" i="72"/>
  <c r="D40" i="72"/>
  <c r="C40" i="72"/>
  <c r="H36" i="72"/>
  <c r="G36" i="72"/>
  <c r="F36" i="72"/>
  <c r="F53" i="72" s="1"/>
  <c r="E36" i="72"/>
  <c r="D36" i="72"/>
  <c r="C36" i="72"/>
  <c r="H32" i="72"/>
  <c r="G32" i="72"/>
  <c r="F32" i="72"/>
  <c r="E32" i="72"/>
  <c r="D32" i="72"/>
  <c r="C32" i="72"/>
  <c r="H28" i="72"/>
  <c r="G28" i="72"/>
  <c r="F28" i="72"/>
  <c r="E28" i="72"/>
  <c r="D28" i="72"/>
  <c r="C28" i="72"/>
  <c r="H24" i="72"/>
  <c r="G24" i="72"/>
  <c r="F24" i="72"/>
  <c r="E24" i="72"/>
  <c r="D24" i="72"/>
  <c r="C24" i="72"/>
  <c r="H20" i="72"/>
  <c r="G20" i="72"/>
  <c r="G53" i="72" s="1"/>
  <c r="F20" i="72"/>
  <c r="E20" i="72"/>
  <c r="D20" i="72"/>
  <c r="C20" i="72"/>
  <c r="H16" i="72"/>
  <c r="G16" i="72"/>
  <c r="F16" i="72"/>
  <c r="E16" i="72"/>
  <c r="D16" i="72"/>
  <c r="C16" i="72"/>
  <c r="H12" i="72"/>
  <c r="G12" i="72"/>
  <c r="F12" i="72"/>
  <c r="E12" i="72"/>
  <c r="D12" i="72"/>
  <c r="C12" i="72"/>
  <c r="H8" i="72"/>
  <c r="G8" i="72"/>
  <c r="F8" i="72"/>
  <c r="E8" i="72"/>
  <c r="D8" i="72"/>
  <c r="C8" i="72"/>
  <c r="H55" i="71"/>
  <c r="G55" i="71"/>
  <c r="F55" i="71"/>
  <c r="E55" i="71"/>
  <c r="D55" i="71"/>
  <c r="C55" i="71"/>
  <c r="H54" i="71"/>
  <c r="G54" i="71"/>
  <c r="F54" i="71"/>
  <c r="E54" i="71"/>
  <c r="D54" i="71"/>
  <c r="C54" i="71"/>
  <c r="H48" i="71"/>
  <c r="H53" i="71" s="1"/>
  <c r="G48" i="71"/>
  <c r="F48" i="71"/>
  <c r="E48" i="71"/>
  <c r="D48" i="71"/>
  <c r="C48" i="71"/>
  <c r="H44" i="71"/>
  <c r="G44" i="71"/>
  <c r="G53" i="71" s="1"/>
  <c r="F44" i="71"/>
  <c r="F53" i="71" s="1"/>
  <c r="E44" i="71"/>
  <c r="D44" i="71"/>
  <c r="C44" i="71"/>
  <c r="H40" i="71"/>
  <c r="G40" i="71"/>
  <c r="F40" i="71"/>
  <c r="E40" i="71"/>
  <c r="E53" i="71" s="1"/>
  <c r="D40" i="71"/>
  <c r="D53" i="71" s="1"/>
  <c r="C40" i="71"/>
  <c r="H36" i="71"/>
  <c r="G36" i="71"/>
  <c r="F36" i="71"/>
  <c r="E36" i="71"/>
  <c r="D36" i="71"/>
  <c r="C36" i="71"/>
  <c r="C53" i="71" s="1"/>
  <c r="H32" i="71"/>
  <c r="G32" i="71"/>
  <c r="F32" i="71"/>
  <c r="E32" i="71"/>
  <c r="D32" i="71"/>
  <c r="C32" i="71"/>
  <c r="H28" i="71"/>
  <c r="G28" i="71"/>
  <c r="F28" i="71"/>
  <c r="E28" i="71"/>
  <c r="D28" i="71"/>
  <c r="C28" i="71"/>
  <c r="H24" i="71"/>
  <c r="G24" i="71"/>
  <c r="F24" i="71"/>
  <c r="E24" i="71"/>
  <c r="D24" i="71"/>
  <c r="C24" i="71"/>
  <c r="H20" i="71"/>
  <c r="G20" i="71"/>
  <c r="F20" i="71"/>
  <c r="E20" i="71"/>
  <c r="D20" i="71"/>
  <c r="C20" i="71"/>
  <c r="H16" i="71"/>
  <c r="G16" i="71"/>
  <c r="F16" i="71"/>
  <c r="E16" i="71"/>
  <c r="D16" i="71"/>
  <c r="C16" i="71"/>
  <c r="H12" i="71"/>
  <c r="G12" i="71"/>
  <c r="F12" i="71"/>
  <c r="E12" i="71"/>
  <c r="D12" i="71"/>
  <c r="C12" i="71"/>
  <c r="H8" i="71"/>
  <c r="G8" i="71"/>
  <c r="F8" i="71"/>
  <c r="E8" i="71"/>
  <c r="D8" i="71"/>
  <c r="C8" i="71"/>
  <c r="H55" i="70"/>
  <c r="G55" i="70"/>
  <c r="F55" i="70"/>
  <c r="E55" i="70"/>
  <c r="D55" i="70"/>
  <c r="C55" i="70"/>
  <c r="H54" i="70"/>
  <c r="G54" i="70"/>
  <c r="F54" i="70"/>
  <c r="E54" i="70"/>
  <c r="D54" i="70"/>
  <c r="C54" i="70"/>
  <c r="H48" i="70"/>
  <c r="G48" i="70"/>
  <c r="F48" i="70"/>
  <c r="E48" i="70"/>
  <c r="E53" i="70" s="1"/>
  <c r="D48" i="70"/>
  <c r="D53" i="70" s="1"/>
  <c r="C48" i="70"/>
  <c r="H44" i="70"/>
  <c r="G44" i="70"/>
  <c r="F44" i="70"/>
  <c r="E44" i="70"/>
  <c r="D44" i="70"/>
  <c r="C44" i="70"/>
  <c r="C53" i="70" s="1"/>
  <c r="H40" i="70"/>
  <c r="H53" i="70" s="1"/>
  <c r="G40" i="70"/>
  <c r="F40" i="70"/>
  <c r="E40" i="70"/>
  <c r="D40" i="70"/>
  <c r="C40" i="70"/>
  <c r="H36" i="70"/>
  <c r="G36" i="70"/>
  <c r="F36" i="70"/>
  <c r="F53" i="70" s="1"/>
  <c r="E36" i="70"/>
  <c r="D36" i="70"/>
  <c r="C36" i="70"/>
  <c r="H32" i="70"/>
  <c r="G32" i="70"/>
  <c r="F32" i="70"/>
  <c r="E32" i="70"/>
  <c r="D32" i="70"/>
  <c r="C32" i="70"/>
  <c r="H28" i="70"/>
  <c r="G28" i="70"/>
  <c r="F28" i="70"/>
  <c r="E28" i="70"/>
  <c r="D28" i="70"/>
  <c r="C28" i="70"/>
  <c r="H24" i="70"/>
  <c r="G24" i="70"/>
  <c r="F24" i="70"/>
  <c r="E24" i="70"/>
  <c r="D24" i="70"/>
  <c r="C24" i="70"/>
  <c r="H20" i="70"/>
  <c r="G20" i="70"/>
  <c r="G53" i="70" s="1"/>
  <c r="F20" i="70"/>
  <c r="E20" i="70"/>
  <c r="D20" i="70"/>
  <c r="C20" i="70"/>
  <c r="H16" i="70"/>
  <c r="G16" i="70"/>
  <c r="F16" i="70"/>
  <c r="E16" i="70"/>
  <c r="D16" i="70"/>
  <c r="C16" i="70"/>
  <c r="H12" i="70"/>
  <c r="G12" i="70"/>
  <c r="F12" i="70"/>
  <c r="E12" i="70"/>
  <c r="D12" i="70"/>
  <c r="C12" i="70"/>
  <c r="H8" i="70"/>
  <c r="G8" i="70"/>
  <c r="F8" i="70"/>
  <c r="E8" i="70"/>
  <c r="D8" i="70"/>
  <c r="C8" i="70"/>
  <c r="H55" i="69"/>
  <c r="G55" i="69"/>
  <c r="F55" i="69"/>
  <c r="E55" i="69"/>
  <c r="D55" i="69"/>
  <c r="C55" i="69"/>
  <c r="H54" i="69"/>
  <c r="G54" i="69"/>
  <c r="F54" i="69"/>
  <c r="E54" i="69"/>
  <c r="D54" i="69"/>
  <c r="C54" i="69"/>
  <c r="H48" i="69"/>
  <c r="H53" i="69" s="1"/>
  <c r="G48" i="69"/>
  <c r="F48" i="69"/>
  <c r="E48" i="69"/>
  <c r="D48" i="69"/>
  <c r="C48" i="69"/>
  <c r="H44" i="69"/>
  <c r="G44" i="69"/>
  <c r="G53" i="69" s="1"/>
  <c r="F44" i="69"/>
  <c r="F53" i="69" s="1"/>
  <c r="E44" i="69"/>
  <c r="D44" i="69"/>
  <c r="C44" i="69"/>
  <c r="H40" i="69"/>
  <c r="G40" i="69"/>
  <c r="F40" i="69"/>
  <c r="E40" i="69"/>
  <c r="E53" i="69" s="1"/>
  <c r="D40" i="69"/>
  <c r="D53" i="69" s="1"/>
  <c r="C40" i="69"/>
  <c r="H36" i="69"/>
  <c r="G36" i="69"/>
  <c r="F36" i="69"/>
  <c r="E36" i="69"/>
  <c r="D36" i="69"/>
  <c r="C36" i="69"/>
  <c r="H32" i="69"/>
  <c r="G32" i="69"/>
  <c r="F32" i="69"/>
  <c r="E32" i="69"/>
  <c r="D32" i="69"/>
  <c r="C32" i="69"/>
  <c r="H28" i="69"/>
  <c r="G28" i="69"/>
  <c r="F28" i="69"/>
  <c r="E28" i="69"/>
  <c r="D28" i="69"/>
  <c r="C28" i="69"/>
  <c r="H24" i="69"/>
  <c r="G24" i="69"/>
  <c r="F24" i="69"/>
  <c r="E24" i="69"/>
  <c r="D24" i="69"/>
  <c r="C24" i="69"/>
  <c r="H20" i="69"/>
  <c r="G20" i="69"/>
  <c r="F20" i="69"/>
  <c r="E20" i="69"/>
  <c r="D20" i="69"/>
  <c r="C20" i="69"/>
  <c r="C53" i="69" s="1"/>
  <c r="H16" i="69"/>
  <c r="G16" i="69"/>
  <c r="F16" i="69"/>
  <c r="E16" i="69"/>
  <c r="D16" i="69"/>
  <c r="C16" i="69"/>
  <c r="H12" i="69"/>
  <c r="G12" i="69"/>
  <c r="F12" i="69"/>
  <c r="E12" i="69"/>
  <c r="D12" i="69"/>
  <c r="C12" i="69"/>
  <c r="H8" i="69"/>
  <c r="G8" i="69"/>
  <c r="F8" i="69"/>
  <c r="E8" i="69"/>
  <c r="D8" i="69"/>
  <c r="C8" i="69"/>
  <c r="H54" i="68"/>
  <c r="G54" i="68"/>
  <c r="D54" i="68"/>
  <c r="H53" i="68"/>
  <c r="G53" i="68"/>
  <c r="D53" i="68"/>
  <c r="E49" i="68"/>
  <c r="C49" i="68"/>
  <c r="E48" i="68"/>
  <c r="E53" i="68" s="1"/>
  <c r="C48" i="68"/>
  <c r="C53" i="68" s="1"/>
  <c r="H47" i="68"/>
  <c r="H52" i="68" s="1"/>
  <c r="G47" i="68"/>
  <c r="F47" i="68"/>
  <c r="D47" i="68"/>
  <c r="D52" i="68" s="1"/>
  <c r="F45" i="68"/>
  <c r="F54" i="68" s="1"/>
  <c r="E45" i="68"/>
  <c r="E54" i="68" s="1"/>
  <c r="C45" i="68"/>
  <c r="C54" i="68" s="1"/>
  <c r="F44" i="68"/>
  <c r="F53" i="68" s="1"/>
  <c r="E44" i="68"/>
  <c r="C44" i="68"/>
  <c r="C43" i="68" s="1"/>
  <c r="H43" i="68"/>
  <c r="G43" i="68"/>
  <c r="F43" i="68"/>
  <c r="E43" i="68"/>
  <c r="D43" i="68"/>
  <c r="F41" i="68"/>
  <c r="E41" i="68"/>
  <c r="C41" i="68"/>
  <c r="F40" i="68"/>
  <c r="F39" i="68" s="1"/>
  <c r="E40" i="68"/>
  <c r="E39" i="68" s="1"/>
  <c r="C40" i="68"/>
  <c r="C39" i="68" s="1"/>
  <c r="H39" i="68"/>
  <c r="G39" i="68"/>
  <c r="D39" i="68"/>
  <c r="F37" i="68"/>
  <c r="F35" i="68" s="1"/>
  <c r="E37" i="68"/>
  <c r="E35" i="68" s="1"/>
  <c r="C37" i="68"/>
  <c r="F36" i="68"/>
  <c r="E36" i="68"/>
  <c r="C36" i="68"/>
  <c r="C35" i="68" s="1"/>
  <c r="H35" i="68"/>
  <c r="G35" i="68"/>
  <c r="D35" i="68"/>
  <c r="F33" i="68"/>
  <c r="E33" i="68"/>
  <c r="C33" i="68"/>
  <c r="F32" i="68"/>
  <c r="F31" i="68" s="1"/>
  <c r="E32" i="68"/>
  <c r="E31" i="68" s="1"/>
  <c r="C32" i="68"/>
  <c r="C31" i="68" s="1"/>
  <c r="H31" i="68"/>
  <c r="G31" i="68"/>
  <c r="D31" i="68"/>
  <c r="F29" i="68"/>
  <c r="C29" i="68"/>
  <c r="F28" i="68"/>
  <c r="F27" i="68" s="1"/>
  <c r="E28" i="68"/>
  <c r="C28" i="68"/>
  <c r="H27" i="68"/>
  <c r="G27" i="68"/>
  <c r="E27" i="68"/>
  <c r="D27" i="68"/>
  <c r="C27" i="68"/>
  <c r="F25" i="68"/>
  <c r="E25" i="68"/>
  <c r="C25" i="68"/>
  <c r="F24" i="68"/>
  <c r="F23" i="68" s="1"/>
  <c r="E24" i="68"/>
  <c r="E23" i="68" s="1"/>
  <c r="C24" i="68"/>
  <c r="C23" i="68" s="1"/>
  <c r="H23" i="68"/>
  <c r="G23" i="68"/>
  <c r="G52" i="68" s="1"/>
  <c r="D23" i="68"/>
  <c r="F21" i="68"/>
  <c r="E21" i="68"/>
  <c r="F20" i="68"/>
  <c r="F19" i="68" s="1"/>
  <c r="E20" i="68"/>
  <c r="E19" i="68" s="1"/>
  <c r="C20" i="68"/>
  <c r="H19" i="68"/>
  <c r="G19" i="68"/>
  <c r="D19" i="68"/>
  <c r="C19" i="68"/>
  <c r="F17" i="68"/>
  <c r="E17" i="68"/>
  <c r="C17" i="68"/>
  <c r="F16" i="68"/>
  <c r="E16" i="68"/>
  <c r="E15" i="68" s="1"/>
  <c r="C16" i="68"/>
  <c r="C15" i="68" s="1"/>
  <c r="H15" i="68"/>
  <c r="G15" i="68"/>
  <c r="F15" i="68"/>
  <c r="D15" i="68"/>
  <c r="F13" i="68"/>
  <c r="E13" i="68"/>
  <c r="C13" i="68"/>
  <c r="F12" i="68"/>
  <c r="F11" i="68" s="1"/>
  <c r="E12" i="68"/>
  <c r="E11" i="68" s="1"/>
  <c r="C12" i="68"/>
  <c r="H11" i="68"/>
  <c r="G11" i="68"/>
  <c r="D11" i="68"/>
  <c r="C11" i="68"/>
  <c r="F9" i="68"/>
  <c r="F7" i="68" s="1"/>
  <c r="E9" i="68"/>
  <c r="C9" i="68"/>
  <c r="F8" i="68"/>
  <c r="E8" i="68"/>
  <c r="E7" i="68" s="1"/>
  <c r="C8" i="68"/>
  <c r="C7" i="68" s="1"/>
  <c r="H7" i="68"/>
  <c r="G7" i="68"/>
  <c r="D7" i="68"/>
  <c r="E47" i="67"/>
  <c r="D47" i="67"/>
  <c r="E44" i="67"/>
  <c r="D44" i="67"/>
  <c r="C44" i="67"/>
  <c r="G44" i="67" s="1"/>
  <c r="C39" i="67"/>
  <c r="G39" i="67" s="1"/>
  <c r="C36" i="67"/>
  <c r="G36" i="67" s="1"/>
  <c r="C31" i="67"/>
  <c r="G31" i="67" s="1"/>
  <c r="G28" i="67"/>
  <c r="C28" i="67"/>
  <c r="C25" i="67"/>
  <c r="G25" i="67" s="1"/>
  <c r="C22" i="67"/>
  <c r="G19" i="67"/>
  <c r="C19" i="67"/>
  <c r="C16" i="67"/>
  <c r="G16" i="67" s="1"/>
  <c r="C12" i="67"/>
  <c r="G12" i="67" s="1"/>
  <c r="G8" i="67"/>
  <c r="E47" i="66"/>
  <c r="D47" i="66"/>
  <c r="G44" i="66"/>
  <c r="C44" i="66"/>
  <c r="F44" i="66" s="1"/>
  <c r="C40" i="66"/>
  <c r="G40" i="66" s="1"/>
  <c r="C36" i="66"/>
  <c r="G36" i="66" s="1"/>
  <c r="C33" i="66"/>
  <c r="G33" i="66" s="1"/>
  <c r="C28" i="66"/>
  <c r="G28" i="66" s="1"/>
  <c r="G25" i="66"/>
  <c r="F25" i="66"/>
  <c r="C25" i="66"/>
  <c r="F22" i="66"/>
  <c r="C22" i="66"/>
  <c r="G22" i="66" s="1"/>
  <c r="C19" i="66"/>
  <c r="F19" i="66" s="1"/>
  <c r="G16" i="66"/>
  <c r="C16" i="66"/>
  <c r="F16" i="66" s="1"/>
  <c r="C12" i="66"/>
  <c r="G12" i="66" s="1"/>
  <c r="C8" i="66"/>
  <c r="G8" i="66" s="1"/>
  <c r="E50" i="65"/>
  <c r="D50" i="65"/>
  <c r="C47" i="65"/>
  <c r="G47" i="65" s="1"/>
  <c r="C43" i="65"/>
  <c r="G43" i="65" s="1"/>
  <c r="C37" i="65"/>
  <c r="G37" i="65" s="1"/>
  <c r="G34" i="65"/>
  <c r="F34" i="65"/>
  <c r="C34" i="65"/>
  <c r="F29" i="65"/>
  <c r="C29" i="65"/>
  <c r="G29" i="65" s="1"/>
  <c r="C25" i="65"/>
  <c r="G25" i="65" s="1"/>
  <c r="G22" i="65"/>
  <c r="C22" i="65"/>
  <c r="F22" i="65" s="1"/>
  <c r="C19" i="65"/>
  <c r="G19" i="65" s="1"/>
  <c r="C16" i="65"/>
  <c r="G16" i="65" s="1"/>
  <c r="C12" i="65"/>
  <c r="G12" i="65" s="1"/>
  <c r="C8" i="65"/>
  <c r="G8" i="65" s="1"/>
  <c r="E50" i="64"/>
  <c r="D50" i="64"/>
  <c r="C47" i="64"/>
  <c r="G47" i="64" s="1"/>
  <c r="G43" i="64"/>
  <c r="C43" i="64"/>
  <c r="G37" i="64"/>
  <c r="C37" i="64"/>
  <c r="C34" i="64"/>
  <c r="G34" i="64" s="1"/>
  <c r="G29" i="64"/>
  <c r="C29" i="64"/>
  <c r="F29" i="64" s="1"/>
  <c r="C25" i="64"/>
  <c r="G25" i="64" s="1"/>
  <c r="C22" i="64"/>
  <c r="G22" i="64" s="1"/>
  <c r="C19" i="64"/>
  <c r="G19" i="64" s="1"/>
  <c r="C16" i="64"/>
  <c r="C50" i="64" s="1"/>
  <c r="G12" i="64"/>
  <c r="C12" i="64"/>
  <c r="G8" i="64"/>
  <c r="C8" i="64"/>
  <c r="G47" i="63"/>
  <c r="F47" i="63"/>
  <c r="E47" i="63"/>
  <c r="D47" i="63"/>
  <c r="C47" i="63"/>
  <c r="G44" i="63"/>
  <c r="G41" i="63"/>
  <c r="G37" i="63"/>
  <c r="G32" i="63"/>
  <c r="G28" i="63"/>
  <c r="G25" i="63"/>
  <c r="G22" i="63"/>
  <c r="G19" i="63"/>
  <c r="G16" i="63"/>
  <c r="G12" i="63"/>
  <c r="G8" i="63"/>
  <c r="E47" i="62"/>
  <c r="D47" i="62"/>
  <c r="G44" i="62"/>
  <c r="C40" i="62"/>
  <c r="G40" i="62" s="1"/>
  <c r="G35" i="62"/>
  <c r="C35" i="62"/>
  <c r="G31" i="62"/>
  <c r="C31" i="62"/>
  <c r="C28" i="62"/>
  <c r="G25" i="62"/>
  <c r="C25" i="62"/>
  <c r="C22" i="62"/>
  <c r="G22" i="62" s="1"/>
  <c r="C19" i="62"/>
  <c r="G19" i="62" s="1"/>
  <c r="C16" i="62"/>
  <c r="G16" i="62" s="1"/>
  <c r="C12" i="62"/>
  <c r="G12" i="62" s="1"/>
  <c r="G8" i="62"/>
  <c r="C8" i="62"/>
  <c r="C47" i="62" s="1"/>
  <c r="G31" i="61"/>
  <c r="F31" i="61"/>
  <c r="E31" i="61"/>
  <c r="D31" i="61"/>
  <c r="C31" i="61"/>
  <c r="B31" i="61"/>
  <c r="G7" i="61"/>
  <c r="F7" i="61"/>
  <c r="E7" i="61"/>
  <c r="D7" i="61"/>
  <c r="C7" i="61"/>
  <c r="B7" i="61"/>
  <c r="G29" i="60"/>
  <c r="E29" i="60"/>
  <c r="D29" i="60"/>
  <c r="G28" i="60"/>
  <c r="E28" i="60"/>
  <c r="D28" i="60"/>
  <c r="G27" i="60"/>
  <c r="E27" i="60"/>
  <c r="D27" i="60"/>
  <c r="G26" i="60"/>
  <c r="E26" i="60"/>
  <c r="D26" i="60"/>
  <c r="G25" i="60"/>
  <c r="E25" i="60"/>
  <c r="D25" i="60"/>
  <c r="G24" i="60"/>
  <c r="E24" i="60"/>
  <c r="D24" i="60"/>
  <c r="G23" i="60"/>
  <c r="E23" i="60"/>
  <c r="D23" i="60"/>
  <c r="G22" i="60"/>
  <c r="E22" i="60"/>
  <c r="D22" i="60"/>
  <c r="G21" i="60"/>
  <c r="E21" i="60"/>
  <c r="D21" i="60"/>
  <c r="G20" i="60"/>
  <c r="E20" i="60"/>
  <c r="D20" i="60"/>
  <c r="G19" i="60"/>
  <c r="E19" i="60"/>
  <c r="D19" i="60"/>
  <c r="G18" i="60"/>
  <c r="E18" i="60"/>
  <c r="D18" i="60"/>
  <c r="G17" i="60"/>
  <c r="E17" i="60"/>
  <c r="D17" i="60"/>
  <c r="G16" i="60"/>
  <c r="E16" i="60"/>
  <c r="D16" i="60"/>
  <c r="G15" i="60"/>
  <c r="E15" i="60"/>
  <c r="D15" i="60"/>
  <c r="G14" i="60"/>
  <c r="E14" i="60"/>
  <c r="D14" i="60"/>
  <c r="G13" i="60"/>
  <c r="E13" i="60"/>
  <c r="D13" i="60"/>
  <c r="G12" i="60"/>
  <c r="E12" i="60"/>
  <c r="D12" i="60"/>
  <c r="G11" i="60"/>
  <c r="E11" i="60"/>
  <c r="D11" i="60"/>
  <c r="G10" i="60"/>
  <c r="E10" i="60"/>
  <c r="D10" i="60"/>
  <c r="G9" i="60"/>
  <c r="E9" i="60"/>
  <c r="D9" i="60"/>
  <c r="G8" i="60"/>
  <c r="E8" i="60"/>
  <c r="E7" i="60" s="1"/>
  <c r="D8" i="60"/>
  <c r="D7" i="60" s="1"/>
  <c r="G7" i="60"/>
  <c r="F7" i="60"/>
  <c r="C7" i="60"/>
  <c r="B7" i="60"/>
  <c r="H27" i="59"/>
  <c r="G27" i="59"/>
  <c r="F27" i="59"/>
  <c r="E27" i="59"/>
  <c r="D27" i="59"/>
  <c r="C27" i="59"/>
  <c r="H26" i="59"/>
  <c r="G26" i="59"/>
  <c r="F26" i="59"/>
  <c r="E26" i="59"/>
  <c r="D26" i="59"/>
  <c r="C26" i="59"/>
  <c r="H20" i="59"/>
  <c r="H25" i="59" s="1"/>
  <c r="G20" i="59"/>
  <c r="F20" i="59"/>
  <c r="F25" i="59" s="1"/>
  <c r="E20" i="59"/>
  <c r="D20" i="59"/>
  <c r="C20" i="59"/>
  <c r="H16" i="59"/>
  <c r="G16" i="59"/>
  <c r="F16" i="59"/>
  <c r="E16" i="59"/>
  <c r="D16" i="59"/>
  <c r="C16" i="59"/>
  <c r="H12" i="59"/>
  <c r="G12" i="59"/>
  <c r="G25" i="59" s="1"/>
  <c r="F12" i="59"/>
  <c r="E12" i="59"/>
  <c r="E25" i="59" s="1"/>
  <c r="D12" i="59"/>
  <c r="D25" i="59" s="1"/>
  <c r="C12" i="59"/>
  <c r="H8" i="59"/>
  <c r="G8" i="59"/>
  <c r="F8" i="59"/>
  <c r="E8" i="59"/>
  <c r="D8" i="59"/>
  <c r="C8" i="59"/>
  <c r="C25" i="59" s="1"/>
  <c r="H27" i="58"/>
  <c r="G27" i="58"/>
  <c r="F27" i="58"/>
  <c r="E27" i="58"/>
  <c r="D27" i="58"/>
  <c r="C27" i="58"/>
  <c r="H26" i="58"/>
  <c r="G26" i="58"/>
  <c r="F26" i="58"/>
  <c r="E26" i="58"/>
  <c r="D26" i="58"/>
  <c r="C26" i="58"/>
  <c r="H20" i="58"/>
  <c r="H25" i="58" s="1"/>
  <c r="G20" i="58"/>
  <c r="F20" i="58"/>
  <c r="E20" i="58"/>
  <c r="D20" i="58"/>
  <c r="C20" i="58"/>
  <c r="C25" i="58" s="1"/>
  <c r="H16" i="58"/>
  <c r="G16" i="58"/>
  <c r="F16" i="58"/>
  <c r="E16" i="58"/>
  <c r="D16" i="58"/>
  <c r="C16" i="58"/>
  <c r="H12" i="58"/>
  <c r="G12" i="58"/>
  <c r="G25" i="58" s="1"/>
  <c r="F12" i="58"/>
  <c r="F25" i="58" s="1"/>
  <c r="E12" i="58"/>
  <c r="D12" i="58"/>
  <c r="C12" i="58"/>
  <c r="H8" i="58"/>
  <c r="G8" i="58"/>
  <c r="F8" i="58"/>
  <c r="E8" i="58"/>
  <c r="E25" i="58" s="1"/>
  <c r="D8" i="58"/>
  <c r="D25" i="58" s="1"/>
  <c r="C8" i="58"/>
  <c r="H27" i="57"/>
  <c r="G27" i="57"/>
  <c r="F27" i="57"/>
  <c r="E27" i="57"/>
  <c r="D27" i="57"/>
  <c r="C27" i="57"/>
  <c r="H26" i="57"/>
  <c r="G26" i="57"/>
  <c r="F26" i="57"/>
  <c r="E26" i="57"/>
  <c r="D26" i="57"/>
  <c r="C26" i="57"/>
  <c r="H20" i="57"/>
  <c r="G20" i="57"/>
  <c r="F20" i="57"/>
  <c r="E20" i="57"/>
  <c r="E25" i="57" s="1"/>
  <c r="D20" i="57"/>
  <c r="D25" i="57" s="1"/>
  <c r="C20" i="57"/>
  <c r="H16" i="57"/>
  <c r="G16" i="57"/>
  <c r="F16" i="57"/>
  <c r="E16" i="57"/>
  <c r="D16" i="57"/>
  <c r="C16" i="57"/>
  <c r="H12" i="57"/>
  <c r="H25" i="57" s="1"/>
  <c r="G12" i="57"/>
  <c r="F12" i="57"/>
  <c r="E12" i="57"/>
  <c r="D12" i="57"/>
  <c r="C12" i="57"/>
  <c r="C25" i="57" s="1"/>
  <c r="H8" i="57"/>
  <c r="G8" i="57"/>
  <c r="G25" i="57" s="1"/>
  <c r="F8" i="57"/>
  <c r="F25" i="57" s="1"/>
  <c r="E8" i="57"/>
  <c r="D8" i="57"/>
  <c r="C8" i="57"/>
  <c r="H27" i="56"/>
  <c r="G27" i="56"/>
  <c r="F27" i="56"/>
  <c r="E27" i="56"/>
  <c r="D27" i="56"/>
  <c r="C27" i="56"/>
  <c r="H26" i="56"/>
  <c r="G26" i="56"/>
  <c r="F26" i="56"/>
  <c r="E26" i="56"/>
  <c r="D26" i="56"/>
  <c r="C26" i="56"/>
  <c r="H20" i="56"/>
  <c r="G20" i="56"/>
  <c r="G25" i="56" s="1"/>
  <c r="F20" i="56"/>
  <c r="F25" i="56" s="1"/>
  <c r="E20" i="56"/>
  <c r="D20" i="56"/>
  <c r="D25" i="56" s="1"/>
  <c r="C20" i="56"/>
  <c r="H16" i="56"/>
  <c r="G16" i="56"/>
  <c r="F16" i="56"/>
  <c r="E16" i="56"/>
  <c r="D16" i="56"/>
  <c r="C16" i="56"/>
  <c r="H12" i="56"/>
  <c r="G12" i="56"/>
  <c r="F12" i="56"/>
  <c r="E12" i="56"/>
  <c r="E25" i="56" s="1"/>
  <c r="D12" i="56"/>
  <c r="C12" i="56"/>
  <c r="C25" i="56" s="1"/>
  <c r="H8" i="56"/>
  <c r="H25" i="56" s="1"/>
  <c r="G8" i="56"/>
  <c r="F8" i="56"/>
  <c r="E8" i="56"/>
  <c r="D8" i="56"/>
  <c r="C8" i="56"/>
  <c r="H26" i="55"/>
  <c r="G26" i="55"/>
  <c r="F26" i="55"/>
  <c r="D26" i="55"/>
  <c r="H25" i="55"/>
  <c r="G25" i="55"/>
  <c r="F25" i="55"/>
  <c r="D25" i="55"/>
  <c r="D24" i="55"/>
  <c r="L22" i="55"/>
  <c r="F21" i="55"/>
  <c r="E21" i="55"/>
  <c r="C21" i="55"/>
  <c r="F20" i="55"/>
  <c r="E20" i="55"/>
  <c r="E19" i="55" s="1"/>
  <c r="C20" i="55"/>
  <c r="C19" i="55" s="1"/>
  <c r="H19" i="55"/>
  <c r="H24" i="55" s="1"/>
  <c r="G19" i="55"/>
  <c r="F19" i="55"/>
  <c r="D19" i="55"/>
  <c r="E17" i="55"/>
  <c r="C17" i="55"/>
  <c r="E16" i="55"/>
  <c r="E15" i="55" s="1"/>
  <c r="C16" i="55"/>
  <c r="C15" i="55" s="1"/>
  <c r="H15" i="55"/>
  <c r="G15" i="55"/>
  <c r="D15" i="55"/>
  <c r="E13" i="55"/>
  <c r="C13" i="55"/>
  <c r="C11" i="55" s="1"/>
  <c r="C24" i="55" s="1"/>
  <c r="E12" i="55"/>
  <c r="E25" i="55" s="1"/>
  <c r="C12" i="55"/>
  <c r="H11" i="55"/>
  <c r="G11" i="55"/>
  <c r="D11" i="55"/>
  <c r="F9" i="55"/>
  <c r="F7" i="55" s="1"/>
  <c r="F24" i="55" s="1"/>
  <c r="E9" i="55"/>
  <c r="E26" i="55" s="1"/>
  <c r="C9" i="55"/>
  <c r="F8" i="55"/>
  <c r="E8" i="55"/>
  <c r="C8" i="55"/>
  <c r="C25" i="55" s="1"/>
  <c r="H7" i="55"/>
  <c r="G7" i="55"/>
  <c r="G24" i="55" s="1"/>
  <c r="E7" i="55"/>
  <c r="D7" i="55"/>
  <c r="C7" i="55"/>
  <c r="H26" i="54"/>
  <c r="G26" i="54"/>
  <c r="F26" i="54"/>
  <c r="E26" i="54"/>
  <c r="D26" i="54"/>
  <c r="C26" i="54"/>
  <c r="H25" i="54"/>
  <c r="G25" i="54"/>
  <c r="F25" i="54"/>
  <c r="E25" i="54"/>
  <c r="D25" i="54"/>
  <c r="C25" i="54"/>
  <c r="G24" i="54"/>
  <c r="D24" i="54"/>
  <c r="C24" i="54"/>
  <c r="H19" i="54"/>
  <c r="G19" i="54"/>
  <c r="F19" i="54"/>
  <c r="H15" i="54"/>
  <c r="G15" i="54"/>
  <c r="F15" i="54"/>
  <c r="E15" i="54"/>
  <c r="H11" i="54"/>
  <c r="G11" i="54"/>
  <c r="F11" i="54"/>
  <c r="E11" i="54"/>
  <c r="H7" i="54"/>
  <c r="H24" i="54" s="1"/>
  <c r="G7" i="54"/>
  <c r="F7" i="54"/>
  <c r="F24" i="54" s="1"/>
  <c r="E7" i="54"/>
  <c r="E24" i="54" s="1"/>
  <c r="B56" i="77" l="1"/>
  <c r="D56" i="77"/>
  <c r="F70" i="95"/>
  <c r="E56" i="77"/>
  <c r="D58" i="83"/>
  <c r="D56" i="83" s="1"/>
  <c r="E39" i="77"/>
  <c r="E57" i="83"/>
  <c r="E56" i="83" s="1"/>
  <c r="G40" i="94"/>
  <c r="G64" i="95"/>
  <c r="C57" i="83"/>
  <c r="C56" i="83" s="1"/>
  <c r="E40" i="94"/>
  <c r="D39" i="77"/>
  <c r="G63" i="94"/>
  <c r="C57" i="77"/>
  <c r="C56" i="77" s="1"/>
  <c r="F28" i="62"/>
  <c r="F52" i="68"/>
  <c r="F44" i="62"/>
  <c r="F31" i="62"/>
  <c r="G47" i="62"/>
  <c r="F35" i="62"/>
  <c r="F8" i="62"/>
  <c r="F8" i="64"/>
  <c r="F12" i="64"/>
  <c r="F37" i="64"/>
  <c r="G50" i="64"/>
  <c r="F43" i="64"/>
  <c r="I20" i="73"/>
  <c r="F25" i="62"/>
  <c r="F34" i="64"/>
  <c r="F25" i="65"/>
  <c r="F12" i="62"/>
  <c r="G28" i="62"/>
  <c r="F40" i="62"/>
  <c r="F16" i="64"/>
  <c r="F47" i="64"/>
  <c r="F8" i="65"/>
  <c r="F50" i="65" s="1"/>
  <c r="F37" i="65"/>
  <c r="C50" i="65"/>
  <c r="G50" i="65" s="1"/>
  <c r="G19" i="66"/>
  <c r="F28" i="66"/>
  <c r="G22" i="67"/>
  <c r="C47" i="68"/>
  <c r="C52" i="68" s="1"/>
  <c r="E11" i="55"/>
  <c r="E24" i="55" s="1"/>
  <c r="F22" i="62"/>
  <c r="G16" i="64"/>
  <c r="F25" i="64"/>
  <c r="F19" i="65"/>
  <c r="F12" i="66"/>
  <c r="F40" i="66"/>
  <c r="G7" i="73"/>
  <c r="F22" i="64"/>
  <c r="F16" i="65"/>
  <c r="F47" i="65"/>
  <c r="F8" i="66"/>
  <c r="F36" i="66"/>
  <c r="C26" i="55"/>
  <c r="F16" i="62"/>
  <c r="F19" i="64"/>
  <c r="F12" i="65"/>
  <c r="F43" i="65"/>
  <c r="F33" i="66"/>
  <c r="C47" i="67"/>
  <c r="F19" i="62"/>
  <c r="C47" i="66"/>
  <c r="G47" i="66" s="1"/>
  <c r="E47" i="68"/>
  <c r="E52" i="68" s="1"/>
  <c r="C22" i="39"/>
  <c r="D37" i="39"/>
  <c r="E37" i="39"/>
  <c r="F37" i="39"/>
  <c r="G37" i="39"/>
  <c r="H37" i="39"/>
  <c r="I37" i="39"/>
  <c r="J37" i="39"/>
  <c r="K37" i="39"/>
  <c r="L37" i="39"/>
  <c r="I22" i="38"/>
  <c r="C22" i="38"/>
  <c r="J22" i="38"/>
  <c r="C7" i="38"/>
  <c r="I15" i="47"/>
  <c r="I15" i="48"/>
  <c r="I15" i="49"/>
  <c r="I15" i="34"/>
  <c r="I15" i="35"/>
  <c r="I15" i="36"/>
  <c r="I15" i="37"/>
  <c r="I15" i="42"/>
  <c r="I51" i="9"/>
  <c r="I51" i="42"/>
  <c r="I51" i="30"/>
  <c r="I39" i="9"/>
  <c r="I39" i="47"/>
  <c r="I39" i="48"/>
  <c r="I39" i="49"/>
  <c r="I39" i="34"/>
  <c r="I39" i="35"/>
  <c r="I39" i="36"/>
  <c r="I39" i="37"/>
  <c r="I39" i="42"/>
  <c r="I39" i="30"/>
  <c r="I37" i="38"/>
  <c r="B39" i="39"/>
  <c r="I27" i="47"/>
  <c r="I27" i="48"/>
  <c r="I27" i="49"/>
  <c r="I27" i="34"/>
  <c r="I56" i="34" s="1"/>
  <c r="I27" i="35"/>
  <c r="I27" i="36"/>
  <c r="I27" i="37"/>
  <c r="I27" i="42"/>
  <c r="I56" i="42"/>
  <c r="J19" i="47"/>
  <c r="J19" i="48"/>
  <c r="J19" i="49"/>
  <c r="J19" i="34"/>
  <c r="J19" i="35"/>
  <c r="J19" i="36"/>
  <c r="J19" i="37"/>
  <c r="J7" i="39"/>
  <c r="J27" i="9"/>
  <c r="J27" i="47"/>
  <c r="J27" i="48"/>
  <c r="J27" i="49"/>
  <c r="J27" i="34"/>
  <c r="J27" i="35"/>
  <c r="J27" i="36"/>
  <c r="J27" i="37"/>
  <c r="B27" i="38"/>
  <c r="B27" i="39"/>
  <c r="J23" i="47"/>
  <c r="J23" i="48"/>
  <c r="J23" i="49"/>
  <c r="J23" i="34"/>
  <c r="J23" i="35"/>
  <c r="J23" i="36"/>
  <c r="J23" i="37"/>
  <c r="H40" i="45"/>
  <c r="H28" i="45"/>
  <c r="H20" i="23"/>
  <c r="H16" i="23"/>
  <c r="H14" i="23"/>
  <c r="H31" i="23" s="1"/>
  <c r="H50" i="49"/>
  <c r="H51" i="49"/>
  <c r="I51" i="49"/>
  <c r="H44" i="49"/>
  <c r="H49" i="49" s="1"/>
  <c r="H40" i="49"/>
  <c r="H36" i="49"/>
  <c r="H32" i="49"/>
  <c r="H28" i="49"/>
  <c r="H24" i="49"/>
  <c r="H20" i="49"/>
  <c r="H16" i="49"/>
  <c r="H12" i="49"/>
  <c r="H8" i="49"/>
  <c r="H8" i="48"/>
  <c r="H44" i="48"/>
  <c r="H40" i="48"/>
  <c r="H36" i="48"/>
  <c r="H32" i="48"/>
  <c r="H28" i="48"/>
  <c r="H24" i="48"/>
  <c r="H20" i="48"/>
  <c r="H16" i="48"/>
  <c r="H12" i="48"/>
  <c r="H50" i="48"/>
  <c r="H51" i="48"/>
  <c r="H49" i="48" s="1"/>
  <c r="I51" i="48"/>
  <c r="I56" i="48"/>
  <c r="H50" i="47"/>
  <c r="H51" i="47"/>
  <c r="I51" i="47" s="1"/>
  <c r="I56" i="47" s="1"/>
  <c r="H44" i="47"/>
  <c r="H40" i="47"/>
  <c r="H36" i="47"/>
  <c r="H49" i="47" s="1"/>
  <c r="H32" i="47"/>
  <c r="H28" i="47"/>
  <c r="H24" i="47"/>
  <c r="H20" i="47"/>
  <c r="H16" i="47"/>
  <c r="H12" i="47"/>
  <c r="H8" i="47"/>
  <c r="H8" i="32"/>
  <c r="H7" i="32" s="1"/>
  <c r="I15" i="32" s="1"/>
  <c r="H39" i="32"/>
  <c r="H8" i="45"/>
  <c r="H12" i="21"/>
  <c r="H8" i="37"/>
  <c r="H12" i="37"/>
  <c r="H16" i="37"/>
  <c r="H20" i="37"/>
  <c r="H49" i="37" s="1"/>
  <c r="H24" i="37"/>
  <c r="H28" i="37"/>
  <c r="H32" i="37"/>
  <c r="H36" i="37"/>
  <c r="H40" i="37"/>
  <c r="H44" i="37"/>
  <c r="H50" i="37"/>
  <c r="H51" i="37"/>
  <c r="I51" i="37" s="1"/>
  <c r="I56" i="37" s="1"/>
  <c r="H8" i="36"/>
  <c r="H12" i="36"/>
  <c r="H16" i="36"/>
  <c r="H20" i="36"/>
  <c r="H24" i="36"/>
  <c r="H28" i="36"/>
  <c r="H49" i="36" s="1"/>
  <c r="H32" i="36"/>
  <c r="H36" i="36"/>
  <c r="H40" i="36"/>
  <c r="H44" i="36"/>
  <c r="H50" i="36"/>
  <c r="H51" i="36"/>
  <c r="I51" i="36" s="1"/>
  <c r="I56" i="36" s="1"/>
  <c r="H8" i="35"/>
  <c r="H12" i="35"/>
  <c r="H16" i="35"/>
  <c r="H20" i="35"/>
  <c r="H24" i="35"/>
  <c r="H28" i="35"/>
  <c r="H32" i="35"/>
  <c r="H36" i="35"/>
  <c r="H40" i="35"/>
  <c r="H49" i="35" s="1"/>
  <c r="H44" i="35"/>
  <c r="H50" i="35"/>
  <c r="H51" i="35"/>
  <c r="I51" i="35" s="1"/>
  <c r="I56" i="35" s="1"/>
  <c r="H8" i="34"/>
  <c r="H12" i="34"/>
  <c r="H16" i="34"/>
  <c r="H20" i="34"/>
  <c r="H24" i="34"/>
  <c r="H28" i="34"/>
  <c r="H32" i="34"/>
  <c r="H36" i="34"/>
  <c r="H40" i="34"/>
  <c r="H49" i="34" s="1"/>
  <c r="H44" i="34"/>
  <c r="H50" i="34"/>
  <c r="H51" i="34"/>
  <c r="I51" i="34"/>
  <c r="H49" i="51"/>
  <c r="H50" i="51"/>
  <c r="H43" i="51"/>
  <c r="I51" i="51" s="1"/>
  <c r="H39" i="51"/>
  <c r="H35" i="51"/>
  <c r="H31" i="51"/>
  <c r="I39" i="51" s="1"/>
  <c r="H27" i="51"/>
  <c r="H23" i="51"/>
  <c r="H19" i="51"/>
  <c r="I27" i="51" s="1"/>
  <c r="H15" i="51"/>
  <c r="H11" i="51"/>
  <c r="H7" i="51"/>
  <c r="I15" i="51"/>
  <c r="H30" i="9"/>
  <c r="H29" i="9"/>
  <c r="H23" i="9"/>
  <c r="J23" i="9"/>
  <c r="H19" i="9"/>
  <c r="I27" i="9" s="1"/>
  <c r="H15" i="9"/>
  <c r="H11" i="9"/>
  <c r="H7" i="9"/>
  <c r="I15" i="9" s="1"/>
  <c r="H8" i="21"/>
  <c r="H29" i="50"/>
  <c r="H56" i="4"/>
  <c r="H57" i="4"/>
  <c r="H58" i="4"/>
  <c r="H23" i="32"/>
  <c r="J23" i="32" s="1"/>
  <c r="H49" i="32"/>
  <c r="H48" i="32"/>
  <c r="H47" i="32" s="1"/>
  <c r="H45" i="32"/>
  <c r="H44" i="32"/>
  <c r="H43" i="32" s="1"/>
  <c r="H37" i="32"/>
  <c r="H36" i="32"/>
  <c r="H33" i="32"/>
  <c r="H32" i="32"/>
  <c r="H31" i="32" s="1"/>
  <c r="I39" i="32" s="1"/>
  <c r="H20" i="32"/>
  <c r="H17" i="32"/>
  <c r="H16" i="32"/>
  <c r="H15" i="32"/>
  <c r="H13" i="32"/>
  <c r="H12" i="32"/>
  <c r="H11" i="32"/>
  <c r="H9" i="32"/>
  <c r="H48" i="44"/>
  <c r="H44" i="44"/>
  <c r="H40" i="44"/>
  <c r="H53" i="44" s="1"/>
  <c r="H36" i="44"/>
  <c r="H32" i="44"/>
  <c r="H28" i="44"/>
  <c r="H24" i="44"/>
  <c r="H20" i="44"/>
  <c r="H54" i="44"/>
  <c r="H55" i="44"/>
  <c r="H55" i="43"/>
  <c r="H54" i="43"/>
  <c r="H48" i="43"/>
  <c r="H44" i="43"/>
  <c r="H40" i="43"/>
  <c r="H36" i="43"/>
  <c r="H32" i="43"/>
  <c r="H28" i="43"/>
  <c r="H24" i="43"/>
  <c r="H53" i="43" s="1"/>
  <c r="H20" i="43"/>
  <c r="H16" i="43"/>
  <c r="H12" i="43"/>
  <c r="H8" i="43"/>
  <c r="H24" i="42"/>
  <c r="H28" i="42"/>
  <c r="H32" i="42"/>
  <c r="H36" i="42"/>
  <c r="H40" i="42"/>
  <c r="H48" i="42"/>
  <c r="J23" i="42"/>
  <c r="H44" i="42"/>
  <c r="H53" i="42" s="1"/>
  <c r="H16" i="42"/>
  <c r="H20" i="42"/>
  <c r="H12" i="42"/>
  <c r="H54" i="42"/>
  <c r="H55" i="42"/>
  <c r="H8" i="42"/>
  <c r="C37" i="39"/>
  <c r="B50" i="39"/>
  <c r="B48" i="39"/>
  <c r="B40" i="39"/>
  <c r="B41" i="39"/>
  <c r="B42" i="39"/>
  <c r="B43" i="39"/>
  <c r="B44" i="39"/>
  <c r="B45" i="39"/>
  <c r="B46" i="39"/>
  <c r="H34" i="30"/>
  <c r="H15" i="30"/>
  <c r="H7" i="30"/>
  <c r="H27" i="30"/>
  <c r="H19" i="30"/>
  <c r="H11" i="30"/>
  <c r="H43" i="29"/>
  <c r="H47" i="29"/>
  <c r="H39" i="29"/>
  <c r="H52" i="29" s="1"/>
  <c r="H35" i="29"/>
  <c r="H31" i="29"/>
  <c r="H27" i="29"/>
  <c r="H23" i="29"/>
  <c r="H19" i="29"/>
  <c r="H15" i="29"/>
  <c r="H53" i="29"/>
  <c r="H54" i="29"/>
  <c r="H11" i="29"/>
  <c r="H7" i="29"/>
  <c r="H31" i="28"/>
  <c r="I39" i="28" s="1"/>
  <c r="H27" i="28"/>
  <c r="H23" i="28"/>
  <c r="H19" i="28"/>
  <c r="I27" i="28"/>
  <c r="H15" i="28"/>
  <c r="H11" i="28"/>
  <c r="H35" i="28"/>
  <c r="H39" i="28"/>
  <c r="H50" i="28"/>
  <c r="H49" i="28"/>
  <c r="H43" i="28"/>
  <c r="I51" i="28" s="1"/>
  <c r="H48" i="28"/>
  <c r="J19" i="28" s="1"/>
  <c r="H7" i="28"/>
  <c r="I15" i="28"/>
  <c r="H24" i="23"/>
  <c r="H8" i="23"/>
  <c r="H30" i="22"/>
  <c r="H31" i="22"/>
  <c r="H24" i="22"/>
  <c r="H20" i="22"/>
  <c r="H16" i="22"/>
  <c r="H12" i="22"/>
  <c r="H8" i="22"/>
  <c r="H29" i="22" s="1"/>
  <c r="H24" i="21"/>
  <c r="H29" i="21" s="1"/>
  <c r="H20" i="21"/>
  <c r="H16" i="21"/>
  <c r="H30" i="21"/>
  <c r="H31" i="21"/>
  <c r="H30" i="50"/>
  <c r="H23" i="50"/>
  <c r="H19" i="50"/>
  <c r="H15" i="50"/>
  <c r="H11" i="50"/>
  <c r="H7" i="50"/>
  <c r="H28" i="50" s="1"/>
  <c r="H25" i="19"/>
  <c r="H26" i="19"/>
  <c r="H19" i="19"/>
  <c r="H15" i="19"/>
  <c r="H24" i="19" s="1"/>
  <c r="H11" i="19"/>
  <c r="H7" i="19"/>
  <c r="C37" i="38"/>
  <c r="D37" i="38"/>
  <c r="E37" i="38"/>
  <c r="B37" i="38" s="1"/>
  <c r="F37" i="38"/>
  <c r="G37" i="38"/>
  <c r="H37" i="38"/>
  <c r="J37" i="38"/>
  <c r="K37" i="38"/>
  <c r="L37" i="38"/>
  <c r="B39" i="38"/>
  <c r="B40" i="38"/>
  <c r="B41" i="38"/>
  <c r="B42" i="38"/>
  <c r="B43" i="38"/>
  <c r="B44" i="38"/>
  <c r="B45" i="38"/>
  <c r="B46" i="38"/>
  <c r="B48" i="38"/>
  <c r="B50" i="38"/>
  <c r="B9" i="38"/>
  <c r="B10" i="38"/>
  <c r="B11" i="38"/>
  <c r="B12" i="38"/>
  <c r="B13" i="38"/>
  <c r="B14" i="38"/>
  <c r="B16" i="38"/>
  <c r="B18" i="38"/>
  <c r="B20" i="38"/>
  <c r="B24" i="38"/>
  <c r="B22" i="38" s="1"/>
  <c r="B25" i="38"/>
  <c r="B26" i="38"/>
  <c r="B28" i="38"/>
  <c r="B29" i="38"/>
  <c r="B30" i="38"/>
  <c r="B31" i="38"/>
  <c r="B33" i="38"/>
  <c r="B35" i="38"/>
  <c r="B9" i="39"/>
  <c r="B10" i="39"/>
  <c r="B11" i="39"/>
  <c r="B12" i="39"/>
  <c r="B13" i="39"/>
  <c r="B14" i="39"/>
  <c r="B16" i="39"/>
  <c r="B24" i="39"/>
  <c r="B25" i="39"/>
  <c r="B26" i="39"/>
  <c r="B28" i="39"/>
  <c r="B29" i="39"/>
  <c r="B30" i="39"/>
  <c r="B31" i="39"/>
  <c r="B33" i="39"/>
  <c r="B35" i="39"/>
  <c r="G24" i="49"/>
  <c r="G28" i="49"/>
  <c r="G32" i="49"/>
  <c r="G36" i="49"/>
  <c r="G39" i="29"/>
  <c r="G35" i="29"/>
  <c r="G31" i="29"/>
  <c r="G27" i="29"/>
  <c r="G23" i="29"/>
  <c r="G19" i="29"/>
  <c r="G15" i="29"/>
  <c r="G11" i="29"/>
  <c r="G48" i="45"/>
  <c r="G53" i="45" s="1"/>
  <c r="G24" i="44"/>
  <c r="G28" i="44"/>
  <c r="G32" i="44"/>
  <c r="G36" i="44"/>
  <c r="G40" i="44"/>
  <c r="G44" i="44"/>
  <c r="G48" i="44"/>
  <c r="G53" i="44" s="1"/>
  <c r="G12" i="35"/>
  <c r="G7" i="50"/>
  <c r="G28" i="50" s="1"/>
  <c r="G7" i="19"/>
  <c r="G44" i="37"/>
  <c r="G23" i="50"/>
  <c r="G19" i="50"/>
  <c r="G15" i="50"/>
  <c r="G11" i="50"/>
  <c r="L7" i="39"/>
  <c r="K7" i="39"/>
  <c r="H7" i="39"/>
  <c r="G7" i="39"/>
  <c r="F7" i="39"/>
  <c r="E7" i="39"/>
  <c r="B7" i="39" s="1"/>
  <c r="D7" i="39"/>
  <c r="C7" i="39"/>
  <c r="L22" i="38"/>
  <c r="K22" i="38"/>
  <c r="H22" i="38"/>
  <c r="G22" i="38"/>
  <c r="F22" i="38"/>
  <c r="E22" i="38"/>
  <c r="D22" i="38"/>
  <c r="L7" i="38"/>
  <c r="K7" i="38"/>
  <c r="J7" i="38"/>
  <c r="H7" i="38"/>
  <c r="G7" i="38"/>
  <c r="F7" i="38"/>
  <c r="E7" i="38"/>
  <c r="D7" i="38"/>
  <c r="B7" i="38" s="1"/>
  <c r="G34" i="30"/>
  <c r="G33" i="30"/>
  <c r="G27" i="30"/>
  <c r="G23" i="30"/>
  <c r="G32" i="30" s="1"/>
  <c r="G19" i="30"/>
  <c r="G15" i="30"/>
  <c r="G11" i="30"/>
  <c r="G7" i="30"/>
  <c r="G54" i="29"/>
  <c r="G53" i="29"/>
  <c r="G47" i="29"/>
  <c r="G43" i="29"/>
  <c r="G52" i="29" s="1"/>
  <c r="G7" i="29"/>
  <c r="G58" i="4"/>
  <c r="G57" i="4"/>
  <c r="G51" i="4"/>
  <c r="G47" i="4"/>
  <c r="G43" i="4"/>
  <c r="G39" i="4"/>
  <c r="G35" i="4"/>
  <c r="G31" i="4"/>
  <c r="G27" i="4"/>
  <c r="G23" i="4"/>
  <c r="G19" i="4"/>
  <c r="G15" i="4"/>
  <c r="G11" i="4"/>
  <c r="G7" i="4"/>
  <c r="G56" i="4" s="1"/>
  <c r="G55" i="45"/>
  <c r="G54" i="45"/>
  <c r="G44" i="45"/>
  <c r="G40" i="45"/>
  <c r="G36" i="45"/>
  <c r="G32" i="45"/>
  <c r="G28" i="45"/>
  <c r="G24" i="45"/>
  <c r="G20" i="45"/>
  <c r="G16" i="45"/>
  <c r="G12" i="45"/>
  <c r="G8" i="45"/>
  <c r="G55" i="44"/>
  <c r="G54" i="44"/>
  <c r="G20" i="44"/>
  <c r="G16" i="44"/>
  <c r="G12" i="44"/>
  <c r="G8" i="44"/>
  <c r="G55" i="43"/>
  <c r="G54" i="43"/>
  <c r="G48" i="43"/>
  <c r="G53" i="43" s="1"/>
  <c r="G44" i="43"/>
  <c r="G40" i="43"/>
  <c r="G36" i="43"/>
  <c r="G32" i="43"/>
  <c r="G28" i="43"/>
  <c r="G24" i="43"/>
  <c r="G20" i="43"/>
  <c r="G16" i="43"/>
  <c r="G12" i="43"/>
  <c r="G8" i="43"/>
  <c r="G55" i="42"/>
  <c r="G54" i="42"/>
  <c r="G48" i="42"/>
  <c r="G53" i="42" s="1"/>
  <c r="G44" i="42"/>
  <c r="G40" i="42"/>
  <c r="G36" i="42"/>
  <c r="G32" i="42"/>
  <c r="G28" i="42"/>
  <c r="G24" i="42"/>
  <c r="G20" i="42"/>
  <c r="G16" i="42"/>
  <c r="G12" i="42"/>
  <c r="G8" i="42"/>
  <c r="G54" i="32"/>
  <c r="G53" i="32"/>
  <c r="G47" i="32"/>
  <c r="G43" i="32"/>
  <c r="G52" i="32" s="1"/>
  <c r="G39" i="32"/>
  <c r="G35" i="32"/>
  <c r="G31" i="32"/>
  <c r="G27" i="32"/>
  <c r="G23" i="32"/>
  <c r="G19" i="32"/>
  <c r="G15" i="32"/>
  <c r="G11" i="32"/>
  <c r="G7" i="32"/>
  <c r="G51" i="37"/>
  <c r="G50" i="37"/>
  <c r="G40" i="37"/>
  <c r="G49" i="37" s="1"/>
  <c r="G36" i="37"/>
  <c r="G32" i="37"/>
  <c r="G28" i="37"/>
  <c r="G24" i="37"/>
  <c r="G20" i="37"/>
  <c r="G16" i="37"/>
  <c r="G12" i="37"/>
  <c r="G8" i="37"/>
  <c r="G51" i="36"/>
  <c r="G50" i="36"/>
  <c r="G44" i="36"/>
  <c r="G49" i="36" s="1"/>
  <c r="G40" i="36"/>
  <c r="G36" i="36"/>
  <c r="G32" i="36"/>
  <c r="G28" i="36"/>
  <c r="G24" i="36"/>
  <c r="G20" i="36"/>
  <c r="G16" i="36"/>
  <c r="G12" i="36"/>
  <c r="G8" i="36"/>
  <c r="G51" i="35"/>
  <c r="G50" i="35"/>
  <c r="G44" i="35"/>
  <c r="G49" i="35" s="1"/>
  <c r="G40" i="35"/>
  <c r="G36" i="35"/>
  <c r="G32" i="35"/>
  <c r="G28" i="35"/>
  <c r="G24" i="35"/>
  <c r="G20" i="35"/>
  <c r="G16" i="35"/>
  <c r="G8" i="35"/>
  <c r="G51" i="34"/>
  <c r="G50" i="34"/>
  <c r="G44" i="34"/>
  <c r="G40" i="34"/>
  <c r="G36" i="34"/>
  <c r="G32" i="34"/>
  <c r="G49" i="34" s="1"/>
  <c r="G28" i="34"/>
  <c r="G24" i="34"/>
  <c r="G20" i="34"/>
  <c r="G16" i="34"/>
  <c r="G12" i="34"/>
  <c r="G8" i="34"/>
  <c r="G51" i="49"/>
  <c r="G50" i="49"/>
  <c r="G44" i="49"/>
  <c r="G40" i="49"/>
  <c r="G20" i="49"/>
  <c r="G16" i="49"/>
  <c r="G12" i="49"/>
  <c r="G8" i="49"/>
  <c r="G51" i="48"/>
  <c r="G50" i="48"/>
  <c r="G44" i="48"/>
  <c r="G40" i="48"/>
  <c r="G49" i="48" s="1"/>
  <c r="G36" i="48"/>
  <c r="G32" i="48"/>
  <c r="G28" i="48"/>
  <c r="G24" i="48"/>
  <c r="G20" i="48"/>
  <c r="G16" i="48"/>
  <c r="G12" i="48"/>
  <c r="G8" i="48"/>
  <c r="G51" i="47"/>
  <c r="G50" i="47"/>
  <c r="G44" i="47"/>
  <c r="G40" i="47"/>
  <c r="G49" i="47" s="1"/>
  <c r="G36" i="47"/>
  <c r="G32" i="47"/>
  <c r="G28" i="47"/>
  <c r="G24" i="47"/>
  <c r="G20" i="47"/>
  <c r="G16" i="47"/>
  <c r="G12" i="47"/>
  <c r="G8" i="47"/>
  <c r="G43" i="51"/>
  <c r="G39" i="51"/>
  <c r="G48" i="51" s="1"/>
  <c r="G27" i="51"/>
  <c r="G19" i="51"/>
  <c r="G11" i="51"/>
  <c r="G50" i="28"/>
  <c r="G49" i="28"/>
  <c r="G43" i="28"/>
  <c r="G39" i="28"/>
  <c r="G35" i="28"/>
  <c r="G31" i="28"/>
  <c r="G27" i="28"/>
  <c r="G23" i="28"/>
  <c r="G19" i="28"/>
  <c r="G48" i="28" s="1"/>
  <c r="G15" i="28"/>
  <c r="G11" i="28"/>
  <c r="G7" i="28"/>
  <c r="G30" i="9"/>
  <c r="G29" i="9"/>
  <c r="G23" i="9"/>
  <c r="G19" i="9"/>
  <c r="G15" i="9"/>
  <c r="G28" i="9" s="1"/>
  <c r="G11" i="9"/>
  <c r="G7" i="9"/>
  <c r="G31" i="24"/>
  <c r="G30" i="24"/>
  <c r="G24" i="24"/>
  <c r="G20" i="24"/>
  <c r="G16" i="24"/>
  <c r="G29" i="24" s="1"/>
  <c r="G12" i="24"/>
  <c r="G8" i="24"/>
  <c r="G31" i="23"/>
  <c r="G30" i="23"/>
  <c r="G24" i="23"/>
  <c r="G20" i="23"/>
  <c r="G16" i="23"/>
  <c r="G29" i="23" s="1"/>
  <c r="G12" i="23"/>
  <c r="G8" i="23"/>
  <c r="G31" i="22"/>
  <c r="G30" i="22"/>
  <c r="G24" i="22"/>
  <c r="G20" i="22"/>
  <c r="G16" i="22"/>
  <c r="G29" i="22" s="1"/>
  <c r="G12" i="22"/>
  <c r="G8" i="22"/>
  <c r="G31" i="21"/>
  <c r="G30" i="21"/>
  <c r="G24" i="21"/>
  <c r="G20" i="21"/>
  <c r="G16" i="21"/>
  <c r="G29" i="21" s="1"/>
  <c r="G12" i="21"/>
  <c r="G8" i="21"/>
  <c r="G30" i="50"/>
  <c r="G29" i="50"/>
  <c r="G26" i="19"/>
  <c r="G25" i="19"/>
  <c r="G19" i="19"/>
  <c r="G24" i="19" s="1"/>
  <c r="G15" i="19"/>
  <c r="G11" i="19"/>
  <c r="F45" i="51"/>
  <c r="F50" i="51" s="1"/>
  <c r="F44" i="51"/>
  <c r="F41" i="51"/>
  <c r="F40" i="51"/>
  <c r="F49" i="51" s="1"/>
  <c r="F37" i="51"/>
  <c r="F36" i="51"/>
  <c r="F35" i="51" s="1"/>
  <c r="F33" i="51"/>
  <c r="F32" i="51"/>
  <c r="F31" i="51" s="1"/>
  <c r="F29" i="51"/>
  <c r="F28" i="51"/>
  <c r="F27" i="51" s="1"/>
  <c r="F25" i="51"/>
  <c r="F24" i="51"/>
  <c r="F23" i="51" s="1"/>
  <c r="F21" i="51"/>
  <c r="F20" i="51"/>
  <c r="F17" i="51"/>
  <c r="F16" i="51"/>
  <c r="F15" i="51"/>
  <c r="F13" i="51"/>
  <c r="F12" i="51"/>
  <c r="F11" i="51"/>
  <c r="F9" i="51"/>
  <c r="F8" i="51"/>
  <c r="F7" i="51" s="1"/>
  <c r="F50" i="37"/>
  <c r="F51" i="36"/>
  <c r="F12" i="21"/>
  <c r="F19" i="19"/>
  <c r="F15" i="19"/>
  <c r="F11" i="19"/>
  <c r="F7" i="19"/>
  <c r="F24" i="19" s="1"/>
  <c r="E34" i="30"/>
  <c r="D34" i="30"/>
  <c r="C34" i="30"/>
  <c r="E33" i="30"/>
  <c r="D33" i="30"/>
  <c r="C33" i="30"/>
  <c r="E27" i="30"/>
  <c r="E32" i="30" s="1"/>
  <c r="D27" i="30"/>
  <c r="D32" i="30"/>
  <c r="C27" i="30"/>
  <c r="E23" i="30"/>
  <c r="D23" i="30"/>
  <c r="C23" i="30"/>
  <c r="C32" i="30" s="1"/>
  <c r="E19" i="30"/>
  <c r="D19" i="30"/>
  <c r="C19" i="30"/>
  <c r="E15" i="30"/>
  <c r="D15" i="30"/>
  <c r="C15" i="30"/>
  <c r="E11" i="30"/>
  <c r="D11" i="30"/>
  <c r="C11" i="30"/>
  <c r="E7" i="30"/>
  <c r="D7" i="30"/>
  <c r="C7" i="30"/>
  <c r="E54" i="29"/>
  <c r="D54" i="29"/>
  <c r="C54" i="29"/>
  <c r="E53" i="29"/>
  <c r="D53" i="29"/>
  <c r="C53" i="29"/>
  <c r="E47" i="29"/>
  <c r="E52" i="29" s="1"/>
  <c r="D47" i="29"/>
  <c r="D52" i="29" s="1"/>
  <c r="C47" i="29"/>
  <c r="E43" i="29"/>
  <c r="D43" i="29"/>
  <c r="C43" i="29"/>
  <c r="C52" i="29"/>
  <c r="E39" i="29"/>
  <c r="D39" i="29"/>
  <c r="C39" i="29"/>
  <c r="E35" i="29"/>
  <c r="D35" i="29"/>
  <c r="C35" i="29"/>
  <c r="E31" i="29"/>
  <c r="D31" i="29"/>
  <c r="C31" i="29"/>
  <c r="E27" i="29"/>
  <c r="D27" i="29"/>
  <c r="C27" i="29"/>
  <c r="E23" i="29"/>
  <c r="D23" i="29"/>
  <c r="C23" i="29"/>
  <c r="E19" i="29"/>
  <c r="D19" i="29"/>
  <c r="C19" i="29"/>
  <c r="E15" i="29"/>
  <c r="D15" i="29"/>
  <c r="C15" i="29"/>
  <c r="E11" i="29"/>
  <c r="D11" i="29"/>
  <c r="C11" i="29"/>
  <c r="E7" i="29"/>
  <c r="D7" i="29"/>
  <c r="C7" i="29"/>
  <c r="E58" i="4"/>
  <c r="D58" i="4"/>
  <c r="C58" i="4"/>
  <c r="E57" i="4"/>
  <c r="D57" i="4"/>
  <c r="C57" i="4"/>
  <c r="E51" i="4"/>
  <c r="D51" i="4"/>
  <c r="C51" i="4"/>
  <c r="E47" i="4"/>
  <c r="D47" i="4"/>
  <c r="C47" i="4"/>
  <c r="E43" i="4"/>
  <c r="D43" i="4"/>
  <c r="C43" i="4"/>
  <c r="E39" i="4"/>
  <c r="D39" i="4"/>
  <c r="C39" i="4"/>
  <c r="E35" i="4"/>
  <c r="D35" i="4"/>
  <c r="C35" i="4"/>
  <c r="E31" i="4"/>
  <c r="D31" i="4"/>
  <c r="C31" i="4"/>
  <c r="E27" i="4"/>
  <c r="D27" i="4"/>
  <c r="C27" i="4"/>
  <c r="E23" i="4"/>
  <c r="D23" i="4"/>
  <c r="C23" i="4"/>
  <c r="E19" i="4"/>
  <c r="D19" i="4"/>
  <c r="C19" i="4"/>
  <c r="E15" i="4"/>
  <c r="D15" i="4"/>
  <c r="C15" i="4"/>
  <c r="E11" i="4"/>
  <c r="D11" i="4"/>
  <c r="C11" i="4"/>
  <c r="E7" i="4"/>
  <c r="E56" i="4" s="1"/>
  <c r="D7" i="4"/>
  <c r="D56" i="4" s="1"/>
  <c r="C7" i="4"/>
  <c r="C56" i="4"/>
  <c r="E55" i="45"/>
  <c r="D55" i="45"/>
  <c r="C55" i="45"/>
  <c r="E54" i="45"/>
  <c r="D54" i="45"/>
  <c r="C54" i="45"/>
  <c r="E48" i="45"/>
  <c r="D48" i="45"/>
  <c r="C48" i="45"/>
  <c r="E44" i="45"/>
  <c r="D44" i="45"/>
  <c r="C44" i="45"/>
  <c r="E40" i="45"/>
  <c r="D40" i="45"/>
  <c r="D53" i="45" s="1"/>
  <c r="C40" i="45"/>
  <c r="E36" i="45"/>
  <c r="D36" i="45"/>
  <c r="C36" i="45"/>
  <c r="E32" i="45"/>
  <c r="D32" i="45"/>
  <c r="C32" i="45"/>
  <c r="C53" i="45"/>
  <c r="E28" i="45"/>
  <c r="D28" i="45"/>
  <c r="C28" i="45"/>
  <c r="E24" i="45"/>
  <c r="D24" i="45"/>
  <c r="C24" i="45"/>
  <c r="E20" i="45"/>
  <c r="D20" i="45"/>
  <c r="C20" i="45"/>
  <c r="E16" i="45"/>
  <c r="D16" i="45"/>
  <c r="C16" i="45"/>
  <c r="E12" i="45"/>
  <c r="D12" i="45"/>
  <c r="C12" i="45"/>
  <c r="E8" i="45"/>
  <c r="E53" i="45" s="1"/>
  <c r="D8" i="45"/>
  <c r="C8" i="45"/>
  <c r="E55" i="44"/>
  <c r="D55" i="44"/>
  <c r="C55" i="44"/>
  <c r="E54" i="44"/>
  <c r="D54" i="44"/>
  <c r="C54" i="44"/>
  <c r="E48" i="44"/>
  <c r="D48" i="44"/>
  <c r="C48" i="44"/>
  <c r="C53" i="44" s="1"/>
  <c r="E44" i="44"/>
  <c r="D44" i="44"/>
  <c r="C44" i="44"/>
  <c r="E40" i="44"/>
  <c r="D40" i="44"/>
  <c r="C40" i="44"/>
  <c r="E36" i="44"/>
  <c r="E53" i="44" s="1"/>
  <c r="D36" i="44"/>
  <c r="C36" i="44"/>
  <c r="E32" i="44"/>
  <c r="D32" i="44"/>
  <c r="C32" i="44"/>
  <c r="E28" i="44"/>
  <c r="D28" i="44"/>
  <c r="C28" i="44"/>
  <c r="E24" i="44"/>
  <c r="D24" i="44"/>
  <c r="D53" i="44" s="1"/>
  <c r="C24" i="44"/>
  <c r="E20" i="44"/>
  <c r="D20" i="44"/>
  <c r="C20" i="44"/>
  <c r="E16" i="44"/>
  <c r="D16" i="44"/>
  <c r="C16" i="44"/>
  <c r="E12" i="44"/>
  <c r="D12" i="44"/>
  <c r="C12" i="44"/>
  <c r="E8" i="44"/>
  <c r="D8" i="44"/>
  <c r="C8" i="44"/>
  <c r="E55" i="43"/>
  <c r="D55" i="43"/>
  <c r="C55" i="43"/>
  <c r="E54" i="43"/>
  <c r="D54" i="43"/>
  <c r="C54" i="43"/>
  <c r="E48" i="43"/>
  <c r="D48" i="43"/>
  <c r="C48" i="43"/>
  <c r="C53" i="43" s="1"/>
  <c r="E44" i="43"/>
  <c r="D44" i="43"/>
  <c r="D53" i="43" s="1"/>
  <c r="C44" i="43"/>
  <c r="E40" i="43"/>
  <c r="D40" i="43"/>
  <c r="C40" i="43"/>
  <c r="E36" i="43"/>
  <c r="D36" i="43"/>
  <c r="C36" i="43"/>
  <c r="E32" i="43"/>
  <c r="D32" i="43"/>
  <c r="C32" i="43"/>
  <c r="E28" i="43"/>
  <c r="D28" i="43"/>
  <c r="C28" i="43"/>
  <c r="E24" i="43"/>
  <c r="E53" i="43"/>
  <c r="D24" i="43"/>
  <c r="C24" i="43"/>
  <c r="E20" i="43"/>
  <c r="D20" i="43"/>
  <c r="C20" i="43"/>
  <c r="E16" i="43"/>
  <c r="D16" i="43"/>
  <c r="C16" i="43"/>
  <c r="E12" i="43"/>
  <c r="D12" i="43"/>
  <c r="C12" i="43"/>
  <c r="E8" i="43"/>
  <c r="D8" i="43"/>
  <c r="C8" i="43"/>
  <c r="E55" i="42"/>
  <c r="D55" i="42"/>
  <c r="C55" i="42"/>
  <c r="E54" i="42"/>
  <c r="D54" i="42"/>
  <c r="C54" i="42"/>
  <c r="E48" i="42"/>
  <c r="D48" i="42"/>
  <c r="C48" i="42"/>
  <c r="C53" i="42"/>
  <c r="E44" i="42"/>
  <c r="D44" i="42"/>
  <c r="D53" i="42" s="1"/>
  <c r="C44" i="42"/>
  <c r="E40" i="42"/>
  <c r="D40" i="42"/>
  <c r="C40" i="42"/>
  <c r="E36" i="42"/>
  <c r="D36" i="42"/>
  <c r="C36" i="42"/>
  <c r="E32" i="42"/>
  <c r="E53" i="42" s="1"/>
  <c r="D32" i="42"/>
  <c r="C32" i="42"/>
  <c r="E28" i="42"/>
  <c r="D28" i="42"/>
  <c r="C28" i="42"/>
  <c r="E24" i="42"/>
  <c r="D24" i="42"/>
  <c r="C24" i="42"/>
  <c r="E20" i="42"/>
  <c r="D20" i="42"/>
  <c r="C20" i="42"/>
  <c r="E16" i="42"/>
  <c r="D16" i="42"/>
  <c r="C16" i="42"/>
  <c r="E12" i="42"/>
  <c r="D12" i="42"/>
  <c r="C12" i="42"/>
  <c r="E8" i="42"/>
  <c r="D8" i="42"/>
  <c r="C8" i="42"/>
  <c r="E54" i="32"/>
  <c r="E53" i="32"/>
  <c r="C49" i="32"/>
  <c r="C54" i="32" s="1"/>
  <c r="C48" i="32"/>
  <c r="C47" i="32" s="1"/>
  <c r="E47" i="32"/>
  <c r="D47" i="32"/>
  <c r="C45" i="32"/>
  <c r="C44" i="32"/>
  <c r="C43" i="32" s="1"/>
  <c r="E43" i="32"/>
  <c r="E52" i="32" s="1"/>
  <c r="D43" i="32"/>
  <c r="C41" i="32"/>
  <c r="C40" i="32"/>
  <c r="C39" i="32"/>
  <c r="E39" i="32"/>
  <c r="D39" i="32"/>
  <c r="C37" i="32"/>
  <c r="C36" i="32"/>
  <c r="E35" i="32"/>
  <c r="D35" i="32"/>
  <c r="C33" i="32"/>
  <c r="C32" i="32"/>
  <c r="E31" i="32"/>
  <c r="D31" i="32"/>
  <c r="C29" i="32"/>
  <c r="C28" i="32"/>
  <c r="C27" i="32" s="1"/>
  <c r="E27" i="32"/>
  <c r="D27" i="32"/>
  <c r="C25" i="32"/>
  <c r="C24" i="32"/>
  <c r="C23" i="32"/>
  <c r="E23" i="32"/>
  <c r="D23" i="32"/>
  <c r="C21" i="32"/>
  <c r="C20" i="32"/>
  <c r="E19" i="32"/>
  <c r="D19" i="32"/>
  <c r="C17" i="32"/>
  <c r="C15" i="32" s="1"/>
  <c r="C16" i="32"/>
  <c r="E15" i="32"/>
  <c r="D15" i="32"/>
  <c r="D13" i="32" s="1"/>
  <c r="C13" i="32"/>
  <c r="C12" i="32"/>
  <c r="E11" i="32"/>
  <c r="C9" i="32"/>
  <c r="C8" i="32"/>
  <c r="C7" i="32"/>
  <c r="E7" i="32"/>
  <c r="D7" i="32"/>
  <c r="D51" i="37"/>
  <c r="C51" i="37"/>
  <c r="D50" i="37"/>
  <c r="C50" i="37"/>
  <c r="E44" i="37"/>
  <c r="D44" i="37"/>
  <c r="D49" i="37" s="1"/>
  <c r="C44" i="37"/>
  <c r="E40" i="37"/>
  <c r="D40" i="37"/>
  <c r="C40" i="37"/>
  <c r="E36" i="37"/>
  <c r="D36" i="37"/>
  <c r="C36" i="37"/>
  <c r="E32" i="37"/>
  <c r="D32" i="37"/>
  <c r="C32" i="37"/>
  <c r="C49" i="37" s="1"/>
  <c r="E28" i="37"/>
  <c r="D28" i="37"/>
  <c r="C28" i="37"/>
  <c r="E24" i="37"/>
  <c r="D24" i="37"/>
  <c r="C24" i="37"/>
  <c r="E22" i="37"/>
  <c r="E20" i="37" s="1"/>
  <c r="E51" i="37"/>
  <c r="E21" i="37"/>
  <c r="E50" i="37"/>
  <c r="D20" i="37"/>
  <c r="C20" i="37"/>
  <c r="E16" i="37"/>
  <c r="D16" i="37"/>
  <c r="C16" i="37"/>
  <c r="E12" i="37"/>
  <c r="D12" i="37"/>
  <c r="C12" i="37"/>
  <c r="E8" i="37"/>
  <c r="D8" i="37"/>
  <c r="E51" i="35"/>
  <c r="D51" i="35"/>
  <c r="C51" i="35"/>
  <c r="E50" i="35"/>
  <c r="D50" i="35"/>
  <c r="C50" i="35"/>
  <c r="E44" i="35"/>
  <c r="C44" i="35"/>
  <c r="E40" i="35"/>
  <c r="C40" i="35"/>
  <c r="E36" i="35"/>
  <c r="D36" i="35"/>
  <c r="C36" i="35"/>
  <c r="C49" i="35" s="1"/>
  <c r="E32" i="35"/>
  <c r="D32" i="35"/>
  <c r="C32" i="35"/>
  <c r="E28" i="35"/>
  <c r="E49" i="35" s="1"/>
  <c r="D28" i="35"/>
  <c r="C28" i="35"/>
  <c r="E24" i="35"/>
  <c r="D24" i="35"/>
  <c r="D49" i="35" s="1"/>
  <c r="C24" i="35"/>
  <c r="E20" i="35"/>
  <c r="D20" i="35"/>
  <c r="C20" i="35"/>
  <c r="E16" i="35"/>
  <c r="D16" i="35"/>
  <c r="C16" i="35"/>
  <c r="E12" i="35"/>
  <c r="D12" i="35"/>
  <c r="C12" i="35"/>
  <c r="E8" i="35"/>
  <c r="E51" i="34"/>
  <c r="D51" i="34"/>
  <c r="C51" i="34"/>
  <c r="E50" i="34"/>
  <c r="D50" i="34"/>
  <c r="C50" i="34"/>
  <c r="E44" i="34"/>
  <c r="D44" i="34"/>
  <c r="C44" i="34"/>
  <c r="C49" i="34" s="1"/>
  <c r="E40" i="34"/>
  <c r="D40" i="34"/>
  <c r="C40" i="34"/>
  <c r="E36" i="34"/>
  <c r="D36" i="34"/>
  <c r="C36" i="34"/>
  <c r="E32" i="34"/>
  <c r="E49" i="34" s="1"/>
  <c r="D32" i="34"/>
  <c r="C32" i="34"/>
  <c r="E28" i="34"/>
  <c r="D28" i="34"/>
  <c r="C28" i="34"/>
  <c r="E24" i="34"/>
  <c r="D24" i="34"/>
  <c r="D49" i="34" s="1"/>
  <c r="C24" i="34"/>
  <c r="E20" i="34"/>
  <c r="D20" i="34"/>
  <c r="C20" i="34"/>
  <c r="E16" i="34"/>
  <c r="D16" i="34"/>
  <c r="C16" i="34"/>
  <c r="E12" i="34"/>
  <c r="D12" i="34"/>
  <c r="C12" i="34"/>
  <c r="E8" i="34"/>
  <c r="D8" i="34"/>
  <c r="C8" i="34"/>
  <c r="E44" i="49"/>
  <c r="D44" i="49"/>
  <c r="D49" i="49" s="1"/>
  <c r="C44" i="49"/>
  <c r="C49" i="49" s="1"/>
  <c r="E40" i="49"/>
  <c r="D40" i="49"/>
  <c r="C40" i="49"/>
  <c r="E36" i="49"/>
  <c r="D36" i="49"/>
  <c r="C36" i="49"/>
  <c r="E32" i="49"/>
  <c r="D32" i="49"/>
  <c r="C32" i="49"/>
  <c r="E28" i="49"/>
  <c r="D28" i="49"/>
  <c r="C28" i="49"/>
  <c r="E24" i="49"/>
  <c r="E49" i="49" s="1"/>
  <c r="D24" i="49"/>
  <c r="C24" i="49"/>
  <c r="E20" i="49"/>
  <c r="D20" i="49"/>
  <c r="C20" i="49"/>
  <c r="E16" i="49"/>
  <c r="D16" i="49"/>
  <c r="C16" i="49"/>
  <c r="E12" i="49"/>
  <c r="D12" i="49"/>
  <c r="C12" i="49"/>
  <c r="E8" i="49"/>
  <c r="D8" i="49"/>
  <c r="C8" i="49"/>
  <c r="E51" i="48"/>
  <c r="D51" i="48"/>
  <c r="C51" i="48"/>
  <c r="E50" i="48"/>
  <c r="D50" i="48"/>
  <c r="C50" i="48"/>
  <c r="E44" i="48"/>
  <c r="D44" i="48"/>
  <c r="C44" i="48"/>
  <c r="C49" i="48" s="1"/>
  <c r="E40" i="48"/>
  <c r="D40" i="48"/>
  <c r="E36" i="48"/>
  <c r="D36" i="48"/>
  <c r="C36" i="48"/>
  <c r="E32" i="48"/>
  <c r="E49" i="48" s="1"/>
  <c r="D32" i="48"/>
  <c r="C32" i="48"/>
  <c r="E28" i="48"/>
  <c r="D28" i="48"/>
  <c r="C28" i="48"/>
  <c r="E24" i="48"/>
  <c r="D24" i="48"/>
  <c r="D49" i="48" s="1"/>
  <c r="C24" i="48"/>
  <c r="E20" i="48"/>
  <c r="D20" i="48"/>
  <c r="C20" i="48"/>
  <c r="E16" i="48"/>
  <c r="D16" i="48"/>
  <c r="C16" i="48"/>
  <c r="E12" i="48"/>
  <c r="D12" i="48"/>
  <c r="C12" i="48"/>
  <c r="E8" i="48"/>
  <c r="D8" i="48"/>
  <c r="C8" i="48"/>
  <c r="E51" i="47"/>
  <c r="D51" i="47"/>
  <c r="C51" i="47"/>
  <c r="E50" i="47"/>
  <c r="D50" i="47"/>
  <c r="C50" i="47"/>
  <c r="E44" i="47"/>
  <c r="E49" i="47" s="1"/>
  <c r="D44" i="47"/>
  <c r="D49" i="47" s="1"/>
  <c r="C44" i="47"/>
  <c r="E40" i="47"/>
  <c r="D40" i="47"/>
  <c r="C40" i="47"/>
  <c r="E36" i="47"/>
  <c r="D36" i="47"/>
  <c r="C36" i="47"/>
  <c r="E32" i="47"/>
  <c r="D32" i="47"/>
  <c r="C32" i="47"/>
  <c r="C49" i="47" s="1"/>
  <c r="E28" i="47"/>
  <c r="D28" i="47"/>
  <c r="C28" i="47"/>
  <c r="E24" i="47"/>
  <c r="D24" i="47"/>
  <c r="C24" i="47"/>
  <c r="E20" i="47"/>
  <c r="D20" i="47"/>
  <c r="C20" i="47"/>
  <c r="E16" i="47"/>
  <c r="D16" i="47"/>
  <c r="C16" i="47"/>
  <c r="E12" i="47"/>
  <c r="D12" i="47"/>
  <c r="C12" i="47"/>
  <c r="E8" i="47"/>
  <c r="D8" i="47"/>
  <c r="C8" i="47"/>
  <c r="D50" i="51"/>
  <c r="C50" i="51"/>
  <c r="D49" i="51"/>
  <c r="C49" i="51"/>
  <c r="E45" i="51"/>
  <c r="E50" i="51" s="1"/>
  <c r="E44" i="51"/>
  <c r="E43" i="51" s="1"/>
  <c r="D43" i="51"/>
  <c r="C43" i="51"/>
  <c r="C48" i="51" s="1"/>
  <c r="E41" i="51"/>
  <c r="E40" i="51"/>
  <c r="D39" i="51"/>
  <c r="D48" i="51"/>
  <c r="C39" i="51"/>
  <c r="E37" i="51"/>
  <c r="E36" i="51"/>
  <c r="E35" i="51" s="1"/>
  <c r="D35" i="51"/>
  <c r="C35" i="51"/>
  <c r="E33" i="51"/>
  <c r="E32" i="51"/>
  <c r="E49" i="51" s="1"/>
  <c r="D31" i="51"/>
  <c r="C31" i="51"/>
  <c r="E29" i="51"/>
  <c r="E28" i="51"/>
  <c r="D27" i="51"/>
  <c r="C27" i="51"/>
  <c r="E25" i="51"/>
  <c r="E23" i="51" s="1"/>
  <c r="E24" i="51"/>
  <c r="D23" i="51"/>
  <c r="C23" i="51"/>
  <c r="E21" i="51"/>
  <c r="E20" i="51"/>
  <c r="E19" i="51" s="1"/>
  <c r="D19" i="51"/>
  <c r="C19" i="51"/>
  <c r="E17" i="51"/>
  <c r="E16" i="51"/>
  <c r="D15" i="51"/>
  <c r="C15" i="51"/>
  <c r="E13" i="51"/>
  <c r="E12" i="51"/>
  <c r="E11" i="51" s="1"/>
  <c r="D11" i="51"/>
  <c r="C11" i="51"/>
  <c r="E9" i="51"/>
  <c r="E8" i="51"/>
  <c r="D7" i="51"/>
  <c r="C7" i="51"/>
  <c r="E50" i="28"/>
  <c r="D50" i="28"/>
  <c r="C50" i="28"/>
  <c r="E49" i="28"/>
  <c r="D49" i="28"/>
  <c r="C49" i="28"/>
  <c r="E43" i="28"/>
  <c r="E48" i="28" s="1"/>
  <c r="D43" i="28"/>
  <c r="C43" i="28"/>
  <c r="E39" i="28"/>
  <c r="D39" i="28"/>
  <c r="C39" i="28"/>
  <c r="C48" i="28" s="1"/>
  <c r="E35" i="28"/>
  <c r="D35" i="28"/>
  <c r="C35" i="28"/>
  <c r="E31" i="28"/>
  <c r="D31" i="28"/>
  <c r="C31" i="28"/>
  <c r="E27" i="28"/>
  <c r="D27" i="28"/>
  <c r="C27" i="28"/>
  <c r="E23" i="28"/>
  <c r="D23" i="28"/>
  <c r="D48" i="28" s="1"/>
  <c r="C23" i="28"/>
  <c r="E19" i="28"/>
  <c r="D19" i="28"/>
  <c r="C19" i="28"/>
  <c r="E15" i="28"/>
  <c r="D15" i="28"/>
  <c r="C15" i="28"/>
  <c r="E11" i="28"/>
  <c r="D11" i="28"/>
  <c r="C11" i="28"/>
  <c r="E7" i="28"/>
  <c r="D7" i="28"/>
  <c r="C7" i="28"/>
  <c r="E23" i="9"/>
  <c r="E21" i="9"/>
  <c r="E30" i="9"/>
  <c r="E20" i="9"/>
  <c r="E29" i="9"/>
  <c r="E15" i="9"/>
  <c r="E11" i="9"/>
  <c r="E7" i="9"/>
  <c r="E28" i="9" s="1"/>
  <c r="E31" i="24"/>
  <c r="E30" i="24"/>
  <c r="E24" i="24"/>
  <c r="E20" i="24"/>
  <c r="E16" i="24"/>
  <c r="E12" i="24"/>
  <c r="E8" i="24"/>
  <c r="E29" i="24" s="1"/>
  <c r="E31" i="23"/>
  <c r="E30" i="23"/>
  <c r="E24" i="23"/>
  <c r="E20" i="23"/>
  <c r="E16" i="23"/>
  <c r="E12" i="23"/>
  <c r="E8" i="23"/>
  <c r="E29" i="23" s="1"/>
  <c r="E24" i="22"/>
  <c r="E22" i="22"/>
  <c r="E20" i="22" s="1"/>
  <c r="E21" i="22"/>
  <c r="E16" i="22"/>
  <c r="E12" i="22"/>
  <c r="E8" i="22"/>
  <c r="E24" i="21"/>
  <c r="E22" i="21"/>
  <c r="E21" i="21"/>
  <c r="E30" i="21" s="1"/>
  <c r="E16" i="21"/>
  <c r="E12" i="21"/>
  <c r="E8" i="21"/>
  <c r="E23" i="50"/>
  <c r="E21" i="50"/>
  <c r="E20" i="50"/>
  <c r="E15" i="50"/>
  <c r="E11" i="50"/>
  <c r="E7" i="50"/>
  <c r="F8" i="47"/>
  <c r="E24" i="19"/>
  <c r="D24" i="19"/>
  <c r="C24" i="19"/>
  <c r="F48" i="44"/>
  <c r="F53" i="44" s="1"/>
  <c r="F44" i="44"/>
  <c r="F40" i="44"/>
  <c r="F36" i="44"/>
  <c r="F32" i="44"/>
  <c r="F28" i="44"/>
  <c r="F24" i="44"/>
  <c r="F20" i="44"/>
  <c r="F16" i="44"/>
  <c r="F12" i="44"/>
  <c r="F8" i="44"/>
  <c r="F35" i="32"/>
  <c r="F12" i="37"/>
  <c r="F16" i="37"/>
  <c r="F20" i="37"/>
  <c r="F24" i="37"/>
  <c r="F28" i="37"/>
  <c r="F32" i="37"/>
  <c r="F24" i="36"/>
  <c r="F28" i="35"/>
  <c r="F7" i="28"/>
  <c r="F29" i="9"/>
  <c r="F20" i="22"/>
  <c r="F30" i="22"/>
  <c r="F29" i="22" s="1"/>
  <c r="F20" i="21"/>
  <c r="F30" i="21"/>
  <c r="F8" i="36"/>
  <c r="F40" i="35"/>
  <c r="F44" i="35"/>
  <c r="F49" i="35" s="1"/>
  <c r="F12" i="35"/>
  <c r="F8" i="35"/>
  <c r="E51" i="49"/>
  <c r="D51" i="49"/>
  <c r="C51" i="49"/>
  <c r="E50" i="49"/>
  <c r="D50" i="49"/>
  <c r="C50" i="49"/>
  <c r="F25" i="19"/>
  <c r="F26" i="19"/>
  <c r="F40" i="37"/>
  <c r="F44" i="37"/>
  <c r="F49" i="37" s="1"/>
  <c r="F36" i="37"/>
  <c r="F8" i="37"/>
  <c r="F44" i="36"/>
  <c r="F40" i="36"/>
  <c r="F32" i="36"/>
  <c r="F36" i="36"/>
  <c r="F49" i="36" s="1"/>
  <c r="F28" i="36"/>
  <c r="F20" i="36"/>
  <c r="F16" i="36"/>
  <c r="F12" i="36"/>
  <c r="F36" i="35"/>
  <c r="F32" i="35"/>
  <c r="F24" i="35"/>
  <c r="F20" i="35"/>
  <c r="F16" i="35"/>
  <c r="F44" i="34"/>
  <c r="F49" i="34" s="1"/>
  <c r="F40" i="34"/>
  <c r="F36" i="34"/>
  <c r="F32" i="34"/>
  <c r="F28" i="34"/>
  <c r="F24" i="34"/>
  <c r="F20" i="34"/>
  <c r="F16" i="34"/>
  <c r="F12" i="34"/>
  <c r="F8" i="34"/>
  <c r="F15" i="30"/>
  <c r="F11" i="30"/>
  <c r="F7" i="30"/>
  <c r="F19" i="30"/>
  <c r="F23" i="30"/>
  <c r="F27" i="30"/>
  <c r="F32" i="30" s="1"/>
  <c r="F11" i="29"/>
  <c r="F7" i="29"/>
  <c r="F15" i="29"/>
  <c r="F23" i="29"/>
  <c r="F19" i="29"/>
  <c r="F27" i="29"/>
  <c r="F31" i="29"/>
  <c r="F35" i="29"/>
  <c r="F39" i="29"/>
  <c r="F43" i="29"/>
  <c r="F47" i="29"/>
  <c r="F52" i="29" s="1"/>
  <c r="F51" i="4"/>
  <c r="F47" i="4"/>
  <c r="F43" i="4"/>
  <c r="F39" i="4"/>
  <c r="F35" i="4"/>
  <c r="F31" i="4"/>
  <c r="F27" i="4"/>
  <c r="F23" i="4"/>
  <c r="F56" i="4" s="1"/>
  <c r="F19" i="4"/>
  <c r="F15" i="4"/>
  <c r="F11" i="4"/>
  <c r="F7" i="4"/>
  <c r="F48" i="43"/>
  <c r="F48" i="45"/>
  <c r="F53" i="45" s="1"/>
  <c r="F48" i="42"/>
  <c r="F44" i="43"/>
  <c r="F53" i="43" s="1"/>
  <c r="F44" i="45"/>
  <c r="F44" i="42"/>
  <c r="F53" i="42" s="1"/>
  <c r="F40" i="43"/>
  <c r="F40" i="45"/>
  <c r="F40" i="42"/>
  <c r="F36" i="43"/>
  <c r="F36" i="45"/>
  <c r="F36" i="42"/>
  <c r="F32" i="43"/>
  <c r="F32" i="45"/>
  <c r="F32" i="42"/>
  <c r="F28" i="43"/>
  <c r="F28" i="45"/>
  <c r="F28" i="42"/>
  <c r="F24" i="43"/>
  <c r="F24" i="45"/>
  <c r="F24" i="42"/>
  <c r="F20" i="43"/>
  <c r="F20" i="45"/>
  <c r="F20" i="42"/>
  <c r="F16" i="43"/>
  <c r="F16" i="45"/>
  <c r="F16" i="42"/>
  <c r="F12" i="43"/>
  <c r="F12" i="45"/>
  <c r="F12" i="42"/>
  <c r="F8" i="43"/>
  <c r="F8" i="45"/>
  <c r="F8" i="42"/>
  <c r="F47" i="32"/>
  <c r="F43" i="32"/>
  <c r="F39" i="32"/>
  <c r="F52" i="32" s="1"/>
  <c r="F31" i="32"/>
  <c r="F27" i="32"/>
  <c r="F23" i="32"/>
  <c r="F19" i="32"/>
  <c r="F15" i="32"/>
  <c r="F11" i="32"/>
  <c r="F7" i="32"/>
  <c r="F20" i="48"/>
  <c r="F44" i="47"/>
  <c r="F44" i="48"/>
  <c r="F49" i="48" s="1"/>
  <c r="F44" i="49"/>
  <c r="F40" i="47"/>
  <c r="F40" i="48"/>
  <c r="F40" i="49"/>
  <c r="F36" i="47"/>
  <c r="F49" i="47" s="1"/>
  <c r="F36" i="48"/>
  <c r="F36" i="49"/>
  <c r="F49" i="49" s="1"/>
  <c r="F32" i="47"/>
  <c r="F32" i="48"/>
  <c r="F32" i="49"/>
  <c r="F28" i="47"/>
  <c r="F28" i="48"/>
  <c r="F28" i="49"/>
  <c r="F24" i="47"/>
  <c r="F24" i="48"/>
  <c r="F24" i="49"/>
  <c r="F20" i="47"/>
  <c r="F20" i="49"/>
  <c r="F16" i="47"/>
  <c r="F16" i="48"/>
  <c r="F16" i="49"/>
  <c r="F12" i="47"/>
  <c r="F12" i="48"/>
  <c r="F12" i="49"/>
  <c r="F8" i="48"/>
  <c r="F8" i="49"/>
  <c r="F43" i="28"/>
  <c r="F48" i="28" s="1"/>
  <c r="F39" i="28"/>
  <c r="F35" i="28"/>
  <c r="F31" i="28"/>
  <c r="F27" i="28"/>
  <c r="F23" i="28"/>
  <c r="F19" i="28"/>
  <c r="F15" i="28"/>
  <c r="F11" i="28"/>
  <c r="F23" i="9"/>
  <c r="F19" i="9"/>
  <c r="F15" i="9"/>
  <c r="F11" i="9"/>
  <c r="F7" i="9"/>
  <c r="F28" i="9" s="1"/>
  <c r="F24" i="24"/>
  <c r="F20" i="24"/>
  <c r="F16" i="24"/>
  <c r="F29" i="24"/>
  <c r="F12" i="24"/>
  <c r="F8" i="24"/>
  <c r="F24" i="23"/>
  <c r="F20" i="23"/>
  <c r="F16" i="23"/>
  <c r="F12" i="23"/>
  <c r="F8" i="23"/>
  <c r="F29" i="23"/>
  <c r="F24" i="22"/>
  <c r="F16" i="22"/>
  <c r="F12" i="22"/>
  <c r="F8" i="22"/>
  <c r="F24" i="21"/>
  <c r="F16" i="21"/>
  <c r="F8" i="21"/>
  <c r="F29" i="21"/>
  <c r="F23" i="50"/>
  <c r="F15" i="50"/>
  <c r="F11" i="50"/>
  <c r="F7" i="50"/>
  <c r="F49" i="28"/>
  <c r="F50" i="34"/>
  <c r="D22" i="39"/>
  <c r="B22" i="39"/>
  <c r="E22" i="39"/>
  <c r="F22" i="39"/>
  <c r="G22" i="39"/>
  <c r="H22" i="39"/>
  <c r="I22" i="39"/>
  <c r="J22" i="39"/>
  <c r="K22" i="39"/>
  <c r="F53" i="29"/>
  <c r="F58" i="4"/>
  <c r="F57" i="4"/>
  <c r="F31" i="21"/>
  <c r="F51" i="47"/>
  <c r="L22" i="39"/>
  <c r="F51" i="49"/>
  <c r="F50" i="49"/>
  <c r="F51" i="48"/>
  <c r="F50" i="48"/>
  <c r="F50" i="47"/>
  <c r="F55" i="45"/>
  <c r="F54" i="45"/>
  <c r="F55" i="44"/>
  <c r="F54" i="44"/>
  <c r="F55" i="43"/>
  <c r="F54" i="43"/>
  <c r="F55" i="42"/>
  <c r="F54" i="42"/>
  <c r="F51" i="37"/>
  <c r="F50" i="36"/>
  <c r="F51" i="35"/>
  <c r="F50" i="35"/>
  <c r="F51" i="34"/>
  <c r="F53" i="32"/>
  <c r="F34" i="30"/>
  <c r="F33" i="30"/>
  <c r="F50" i="28"/>
  <c r="F54" i="29"/>
  <c r="F31" i="24"/>
  <c r="F30" i="24"/>
  <c r="F31" i="23"/>
  <c r="F30" i="23"/>
  <c r="F30" i="9"/>
  <c r="F54" i="32"/>
  <c r="F31" i="22"/>
  <c r="F19" i="50"/>
  <c r="E19" i="50"/>
  <c r="G35" i="51"/>
  <c r="G7" i="51"/>
  <c r="G23" i="51"/>
  <c r="G15" i="51"/>
  <c r="G50" i="51"/>
  <c r="G49" i="51"/>
  <c r="G31" i="51"/>
  <c r="E19" i="9"/>
  <c r="F39" i="51"/>
  <c r="F19" i="51"/>
  <c r="E7" i="51"/>
  <c r="E15" i="51"/>
  <c r="E27" i="51"/>
  <c r="C19" i="32"/>
  <c r="C31" i="32"/>
  <c r="C35" i="32"/>
  <c r="C11" i="32"/>
  <c r="G49" i="49"/>
  <c r="H23" i="30"/>
  <c r="H32" i="30" s="1"/>
  <c r="H33" i="30"/>
  <c r="H28" i="9"/>
  <c r="H28" i="32"/>
  <c r="H27" i="32"/>
  <c r="J27" i="32"/>
  <c r="H26" i="45"/>
  <c r="H55" i="45" s="1"/>
  <c r="H25" i="45"/>
  <c r="H24" i="45" s="1"/>
  <c r="H22" i="45" s="1"/>
  <c r="H21" i="32" s="1"/>
  <c r="H54" i="45"/>
  <c r="I7" i="38"/>
  <c r="B15" i="38"/>
  <c r="I56" i="30"/>
  <c r="I56" i="49"/>
  <c r="B15" i="39"/>
  <c r="I7" i="39"/>
  <c r="H13" i="23"/>
  <c r="H30" i="23"/>
  <c r="E39" i="51"/>
  <c r="E31" i="21"/>
  <c r="J27" i="42"/>
  <c r="J19" i="9"/>
  <c r="H12" i="23"/>
  <c r="H29" i="23" s="1"/>
  <c r="B37" i="39"/>
  <c r="J27" i="28"/>
  <c r="C53" i="32"/>
  <c r="E20" i="21"/>
  <c r="E29" i="21" s="1"/>
  <c r="H35" i="32"/>
  <c r="F43" i="51"/>
  <c r="H53" i="32"/>
  <c r="H48" i="51"/>
  <c r="J23" i="51"/>
  <c r="J19" i="42"/>
  <c r="J27" i="51"/>
  <c r="J19" i="51"/>
  <c r="F8" i="67" l="1"/>
  <c r="F25" i="67"/>
  <c r="G47" i="67"/>
  <c r="F28" i="67"/>
  <c r="F44" i="67"/>
  <c r="F39" i="67"/>
  <c r="F16" i="67"/>
  <c r="F19" i="67"/>
  <c r="F36" i="67"/>
  <c r="F12" i="67"/>
  <c r="F31" i="67"/>
  <c r="F47" i="62"/>
  <c r="F47" i="66"/>
  <c r="F50" i="64"/>
  <c r="F22" i="67"/>
  <c r="C52" i="32"/>
  <c r="I51" i="32"/>
  <c r="H53" i="45"/>
  <c r="E48" i="51"/>
  <c r="H54" i="32"/>
  <c r="H19" i="32"/>
  <c r="I56" i="9"/>
  <c r="F48" i="51"/>
  <c r="I56" i="28"/>
  <c r="E49" i="37"/>
  <c r="D12" i="32"/>
  <c r="D54" i="32"/>
  <c r="I56" i="51"/>
  <c r="J23" i="28"/>
  <c r="E31" i="51"/>
  <c r="F47" i="67" l="1"/>
  <c r="I27" i="32"/>
  <c r="I56" i="32" s="1"/>
  <c r="J19" i="32"/>
  <c r="H52" i="32"/>
  <c r="D53" i="32"/>
  <c r="D11" i="32"/>
  <c r="D52" i="32" s="1"/>
  <c r="H65" i="83" l="1"/>
</calcChain>
</file>

<file path=xl/sharedStrings.xml><?xml version="1.0" encoding="utf-8"?>
<sst xmlns="http://schemas.openxmlformats.org/spreadsheetml/2006/main" count="3872" uniqueCount="533">
  <si>
    <t>Jumlah</t>
  </si>
  <si>
    <t>Total</t>
  </si>
  <si>
    <t>Sumber : Jabatan Imigresen dan Pendaftaran Kebangsaan</t>
  </si>
  <si>
    <t>Source : Immigration and National Registration Department</t>
  </si>
  <si>
    <t>Bangsa Bapa</t>
  </si>
  <si>
    <t>Jantina</t>
  </si>
  <si>
    <t>Race of Father</t>
  </si>
  <si>
    <t>Sex</t>
  </si>
  <si>
    <t>Melayu</t>
  </si>
  <si>
    <t>Malay</t>
  </si>
  <si>
    <t>Puak Asli Lain</t>
  </si>
  <si>
    <t>Other Indigenous</t>
  </si>
  <si>
    <t>Cina</t>
  </si>
  <si>
    <t>Chinese</t>
  </si>
  <si>
    <t>Others</t>
  </si>
  <si>
    <t>Tidak Dinyatakan</t>
  </si>
  <si>
    <t>Not Stated</t>
  </si>
  <si>
    <t>Daerah</t>
  </si>
  <si>
    <t>District</t>
  </si>
  <si>
    <t>Brunei Muara</t>
  </si>
  <si>
    <t>Belait</t>
  </si>
  <si>
    <t>Tutong</t>
  </si>
  <si>
    <t>Temburong</t>
  </si>
  <si>
    <t>Registration Month</t>
  </si>
  <si>
    <t>Januari</t>
  </si>
  <si>
    <t>January</t>
  </si>
  <si>
    <t>Februari</t>
  </si>
  <si>
    <t>February</t>
  </si>
  <si>
    <t>Mac</t>
  </si>
  <si>
    <t>March</t>
  </si>
  <si>
    <t>April</t>
  </si>
  <si>
    <t>Mei</t>
  </si>
  <si>
    <t>May</t>
  </si>
  <si>
    <t>Jun</t>
  </si>
  <si>
    <t>June</t>
  </si>
  <si>
    <t>Julai</t>
  </si>
  <si>
    <t>July</t>
  </si>
  <si>
    <t>Ogos</t>
  </si>
  <si>
    <t>August</t>
  </si>
  <si>
    <t>September</t>
  </si>
  <si>
    <t>Oktober</t>
  </si>
  <si>
    <t>November</t>
  </si>
  <si>
    <t>Disember</t>
  </si>
  <si>
    <t>December</t>
  </si>
  <si>
    <t>October</t>
  </si>
  <si>
    <t>Umur Ibu</t>
  </si>
  <si>
    <t>Age of Mother</t>
  </si>
  <si>
    <t>Di bawah 15</t>
  </si>
  <si>
    <t>Below 15</t>
  </si>
  <si>
    <t>15-19</t>
  </si>
  <si>
    <t>20-24</t>
  </si>
  <si>
    <t>25-29</t>
  </si>
  <si>
    <t>30-34</t>
  </si>
  <si>
    <t>35-39</t>
  </si>
  <si>
    <t>40-44</t>
  </si>
  <si>
    <t>45-49</t>
  </si>
  <si>
    <t>50 &amp; Ke atas</t>
  </si>
  <si>
    <t>50 &amp; Above</t>
  </si>
  <si>
    <t>Umur Bapa</t>
  </si>
  <si>
    <t>Age of Father</t>
  </si>
  <si>
    <t>Di bawah 20</t>
  </si>
  <si>
    <t>Below 20</t>
  </si>
  <si>
    <t>50-54</t>
  </si>
  <si>
    <t>Berat Kelahiran (Kg)</t>
  </si>
  <si>
    <t>Birth  Weight (Kg)</t>
  </si>
  <si>
    <t xml:space="preserve">Di bawah 1.0 </t>
  </si>
  <si>
    <t>Below 1.0</t>
  </si>
  <si>
    <t>1.0&lt;1.5</t>
  </si>
  <si>
    <t>1.5&lt;2.0</t>
  </si>
  <si>
    <t>2.0&lt;2.5</t>
  </si>
  <si>
    <t>2.5&lt;3.0</t>
  </si>
  <si>
    <t>3.0&lt;3.5</t>
  </si>
  <si>
    <t>3.5&lt;4.0</t>
  </si>
  <si>
    <t>4.0&lt;4.5</t>
  </si>
  <si>
    <t>4.5&lt;5.0</t>
  </si>
  <si>
    <t>Bangsa Ibu</t>
  </si>
  <si>
    <t>Race of Mother</t>
  </si>
  <si>
    <t>Lain-lain</t>
  </si>
  <si>
    <t>36 - 39</t>
  </si>
  <si>
    <t>32 - 35</t>
  </si>
  <si>
    <t>28 - 31</t>
  </si>
  <si>
    <t>Below 28</t>
  </si>
  <si>
    <t xml:space="preserve">Di bawah 28 </t>
  </si>
  <si>
    <t>Gestational Age (Weeks)</t>
  </si>
  <si>
    <t xml:space="preserve">Umur Kandungan (Minggu) </t>
  </si>
  <si>
    <t>Stateless</t>
  </si>
  <si>
    <t xml:space="preserve">Warganegara Brunei Darussalam </t>
  </si>
  <si>
    <t>Citizen of Brunei Darussalam</t>
  </si>
  <si>
    <t>Malaysia</t>
  </si>
  <si>
    <t>Singapura</t>
  </si>
  <si>
    <t>Singapore</t>
  </si>
  <si>
    <t>Hongkong</t>
  </si>
  <si>
    <t>China/Taiwan</t>
  </si>
  <si>
    <t>India/Pakistan/Sri Lanka</t>
  </si>
  <si>
    <t>United Kingdom</t>
  </si>
  <si>
    <t>Korea</t>
  </si>
  <si>
    <t>Lain-Lain</t>
  </si>
  <si>
    <r>
      <t>Susunan Kelahiran Hidup/</t>
    </r>
    <r>
      <rPr>
        <b/>
        <i/>
        <sz val="12"/>
        <color indexed="8"/>
        <rFont val="Calibri"/>
        <family val="2"/>
      </rPr>
      <t>Live Birth Order</t>
    </r>
  </si>
  <si>
    <t>Kelima
Fifth</t>
  </si>
  <si>
    <r>
      <t xml:space="preserve">Pertama
</t>
    </r>
    <r>
      <rPr>
        <b/>
        <i/>
        <sz val="10"/>
        <color indexed="8"/>
        <rFont val="Calibri"/>
        <family val="2"/>
      </rPr>
      <t>First</t>
    </r>
  </si>
  <si>
    <r>
      <t xml:space="preserve">Kedua
</t>
    </r>
    <r>
      <rPr>
        <b/>
        <i/>
        <sz val="10"/>
        <color indexed="8"/>
        <rFont val="Calibri"/>
        <family val="2"/>
      </rPr>
      <t>Second</t>
    </r>
  </si>
  <si>
    <r>
      <t xml:space="preserve">Ketiga
</t>
    </r>
    <r>
      <rPr>
        <b/>
        <i/>
        <sz val="10"/>
        <color indexed="8"/>
        <rFont val="Calibri"/>
        <family val="2"/>
      </rPr>
      <t>Third</t>
    </r>
  </si>
  <si>
    <r>
      <t xml:space="preserve">Keempat
</t>
    </r>
    <r>
      <rPr>
        <b/>
        <i/>
        <sz val="10"/>
        <color indexed="8"/>
        <rFont val="Calibri"/>
        <family val="2"/>
      </rPr>
      <t>Fourth</t>
    </r>
  </si>
  <si>
    <r>
      <t xml:space="preserve">Keenam
</t>
    </r>
    <r>
      <rPr>
        <b/>
        <i/>
        <sz val="10"/>
        <color indexed="8"/>
        <rFont val="Calibri"/>
        <family val="2"/>
      </rPr>
      <t>Sixth</t>
    </r>
  </si>
  <si>
    <r>
      <t xml:space="preserve">Ketujuh
</t>
    </r>
    <r>
      <rPr>
        <b/>
        <i/>
        <sz val="10"/>
        <color indexed="8"/>
        <rFont val="Calibri"/>
        <family val="2"/>
      </rPr>
      <t>Seventh</t>
    </r>
  </si>
  <si>
    <r>
      <t xml:space="preserve">Kelapan
</t>
    </r>
    <r>
      <rPr>
        <b/>
        <i/>
        <sz val="10"/>
        <color indexed="8"/>
        <rFont val="Calibri"/>
        <family val="2"/>
      </rPr>
      <t>Eight</t>
    </r>
  </si>
  <si>
    <r>
      <t xml:space="preserve">Jumlah
</t>
    </r>
    <r>
      <rPr>
        <b/>
        <i/>
        <sz val="10"/>
        <color indexed="8"/>
        <rFont val="Calibri"/>
        <family val="2"/>
      </rPr>
      <t>Total</t>
    </r>
  </si>
  <si>
    <r>
      <t xml:space="preserve">Kesembilan
</t>
    </r>
    <r>
      <rPr>
        <b/>
        <i/>
        <sz val="9"/>
        <color indexed="8"/>
        <rFont val="Calibri"/>
        <family val="2"/>
      </rPr>
      <t>Ninth</t>
    </r>
  </si>
  <si>
    <r>
      <t>Jumlah/</t>
    </r>
    <r>
      <rPr>
        <i/>
        <sz val="13"/>
        <color indexed="8"/>
        <rFont val="Calibri"/>
        <family val="2"/>
      </rPr>
      <t>Total</t>
    </r>
  </si>
  <si>
    <r>
      <t>Lelaki/</t>
    </r>
    <r>
      <rPr>
        <i/>
        <sz val="13"/>
        <color indexed="8"/>
        <rFont val="Calibri"/>
        <family val="2"/>
      </rPr>
      <t>Males</t>
    </r>
  </si>
  <si>
    <r>
      <t>Perempuan/</t>
    </r>
    <r>
      <rPr>
        <i/>
        <sz val="13"/>
        <color indexed="8"/>
        <rFont val="Calibri"/>
        <family val="2"/>
      </rPr>
      <t>Females</t>
    </r>
  </si>
  <si>
    <r>
      <t>Jumlah/</t>
    </r>
    <r>
      <rPr>
        <b/>
        <i/>
        <sz val="13"/>
        <color indexed="8"/>
        <rFont val="Calibri"/>
        <family val="2"/>
      </rPr>
      <t>Total</t>
    </r>
  </si>
  <si>
    <r>
      <t>Lelaki/</t>
    </r>
    <r>
      <rPr>
        <b/>
        <i/>
        <sz val="13"/>
        <color indexed="8"/>
        <rFont val="Calibri"/>
        <family val="2"/>
      </rPr>
      <t>Males</t>
    </r>
  </si>
  <si>
    <r>
      <t>Perempuan/</t>
    </r>
    <r>
      <rPr>
        <b/>
        <i/>
        <sz val="13"/>
        <color indexed="8"/>
        <rFont val="Calibri"/>
        <family val="2"/>
      </rPr>
      <t>Females</t>
    </r>
  </si>
  <si>
    <t>50 ke atas</t>
  </si>
  <si>
    <t>50 above</t>
  </si>
  <si>
    <r>
      <t xml:space="preserve">(a) Daerah Brunei Muara / </t>
    </r>
    <r>
      <rPr>
        <b/>
        <i/>
        <sz val="13"/>
        <color indexed="8"/>
        <rFont val="Calibri"/>
        <family val="2"/>
      </rPr>
      <t>Brunei Muara District</t>
    </r>
  </si>
  <si>
    <r>
      <rPr>
        <b/>
        <sz val="13"/>
        <color indexed="8"/>
        <rFont val="Calibri"/>
        <family val="2"/>
      </rPr>
      <t>Jumlah/</t>
    </r>
    <r>
      <rPr>
        <b/>
        <i/>
        <sz val="13"/>
        <color indexed="8"/>
        <rFont val="Calibri"/>
        <family val="2"/>
      </rPr>
      <t>Total</t>
    </r>
  </si>
  <si>
    <r>
      <rPr>
        <sz val="13"/>
        <color indexed="8"/>
        <rFont val="Calibri"/>
        <family val="2"/>
      </rPr>
      <t>Lelaki/</t>
    </r>
    <r>
      <rPr>
        <i/>
        <sz val="13"/>
        <color indexed="8"/>
        <rFont val="Calibri"/>
        <family val="2"/>
      </rPr>
      <t>Males</t>
    </r>
  </si>
  <si>
    <r>
      <t xml:space="preserve">(b) Cina / </t>
    </r>
    <r>
      <rPr>
        <b/>
        <i/>
        <sz val="13"/>
        <color indexed="8"/>
        <rFont val="Calibri"/>
        <family val="2"/>
      </rPr>
      <t>Chinese</t>
    </r>
  </si>
  <si>
    <r>
      <t xml:space="preserve">(d) Lain-lain &amp; Tidak Dinyatakan  / </t>
    </r>
    <r>
      <rPr>
        <b/>
        <i/>
        <sz val="13"/>
        <color indexed="8"/>
        <rFont val="Calibri"/>
        <family val="2"/>
      </rPr>
      <t>Others &amp; Not Stated</t>
    </r>
  </si>
  <si>
    <r>
      <t xml:space="preserve">(c) Puak Asli Lain / </t>
    </r>
    <r>
      <rPr>
        <b/>
        <i/>
        <sz val="13"/>
        <color indexed="8"/>
        <rFont val="Calibri"/>
        <family val="2"/>
      </rPr>
      <t>Other Indigenous</t>
    </r>
  </si>
  <si>
    <t>Bulan Pendaftaran</t>
  </si>
  <si>
    <t xml:space="preserve">Tidak mempunyai Taraf </t>
  </si>
  <si>
    <t>Kewarganegaraan</t>
  </si>
  <si>
    <r>
      <t xml:space="preserve"> 10 Ke atas &amp; Tidak Dinyatakan
</t>
    </r>
    <r>
      <rPr>
        <b/>
        <i/>
        <sz val="9"/>
        <color indexed="8"/>
        <rFont val="Calibri"/>
        <family val="2"/>
      </rPr>
      <t>10 Over &amp; Not Stated</t>
    </r>
  </si>
  <si>
    <r>
      <t>Susunan Kelahiran Hidup/</t>
    </r>
    <r>
      <rPr>
        <b/>
        <i/>
        <sz val="13"/>
        <color indexed="8"/>
        <rFont val="Calibri"/>
        <family val="2"/>
      </rPr>
      <t>Live Birth Order</t>
    </r>
  </si>
  <si>
    <t>5.0 ke atas</t>
  </si>
  <si>
    <t>5.0 above</t>
  </si>
  <si>
    <t>40 ke atas</t>
  </si>
  <si>
    <t>40 above</t>
  </si>
  <si>
    <t>Jadual: 1.1</t>
  </si>
  <si>
    <t>Table: 1.1</t>
  </si>
  <si>
    <t>Jadual: 1.2</t>
  </si>
  <si>
    <t>Jadual: 1.3</t>
  </si>
  <si>
    <t>Jadual: 1.4</t>
  </si>
  <si>
    <t>Table: 1.4</t>
  </si>
  <si>
    <t>Jadual: 1.5</t>
  </si>
  <si>
    <t>Table: 1.5</t>
  </si>
  <si>
    <t>Jadual: 1.7</t>
  </si>
  <si>
    <t>Table: 1.7</t>
  </si>
  <si>
    <t>Jadual: 1.8</t>
  </si>
  <si>
    <t>Table: 1.8</t>
  </si>
  <si>
    <t>Taraf Kebangsaan Bapa</t>
  </si>
  <si>
    <t>Jadual: 1.11</t>
  </si>
  <si>
    <t>Table: 1.11</t>
  </si>
  <si>
    <t>Jadual: 1.12</t>
  </si>
  <si>
    <t>Table: 1.12</t>
  </si>
  <si>
    <t>Jadual: 1.13</t>
  </si>
  <si>
    <t>Table: 1.13</t>
  </si>
  <si>
    <t>Jadual: 1.6</t>
  </si>
  <si>
    <t>Table: 1.6</t>
  </si>
  <si>
    <t>Table:  1.14    Registered Live Birth By Age Of Mother, Year And Live Birth Order (Continued)</t>
  </si>
  <si>
    <t>Kelahiran Hidup Yang Didaftarkan mengikut Bangsa Bapa, Jantina, Tahun dan Daerah</t>
  </si>
  <si>
    <t>Kelahiran Hidup Yang Didaftarkan mengikut Daerah Tempat Lahir, Jantina dan Tahun</t>
  </si>
  <si>
    <t>Registered Live Birth By District of Birth, Sex and Year</t>
  </si>
  <si>
    <t>Table: 1.2</t>
  </si>
  <si>
    <t>Kelahiran Hidup Yang Didaftarkan mengikut Bangsa Ibu, Jantina dan Tahun</t>
  </si>
  <si>
    <t>Kelahiran Hidup Yang Didaftarkan mengikut Umur Bapa, Jantina dan Tahun</t>
  </si>
  <si>
    <t>Registered Live Birth by Age of Father, Sex and Year</t>
  </si>
  <si>
    <t>Kelahiran Hidup Yang Didaftarkan mengikut Umur Ibu, Jantina dan Tahun</t>
  </si>
  <si>
    <t>Registered Live Birth by Age of Mother, Sex and Year</t>
  </si>
  <si>
    <t xml:space="preserve">Kelahiran Hidup Yang Didaftarkan mengikut Umur Ibu, Jantina, Tahun dan Taraf Penduduk </t>
  </si>
  <si>
    <t xml:space="preserve">Registered Live Birth by Age of Mother, Sex, Year and Residential Status  </t>
  </si>
  <si>
    <t xml:space="preserve">Kelahiran Hidup Yang Didaftarkan mengikut Umur Ibu, Jantina, Tahun dan Bangsa Ibu </t>
  </si>
  <si>
    <t xml:space="preserve">Registered Live Birth by Age of Mother, Sex, Year and Race of Mother </t>
  </si>
  <si>
    <t>Kelahiran Hidup Yang Didaftarkan mengikut Taraf Kebangsaan Bapa, Jantina dan Tahun</t>
  </si>
  <si>
    <t>Registered Live Birth by Nationality of Father, Sex and Year</t>
  </si>
  <si>
    <t>Table: 1.9                 Registered Live Birth by Nationality of Father, Sex and Year</t>
  </si>
  <si>
    <t>Jadual: 1.9                Kelahiran Hidup Yang Didaftarkan mengikut Taraf Kebangsaan Bapa, Jantina dan Tahun</t>
  </si>
  <si>
    <t>Jadual: 1.10     Kelahiran Hidup Yang Didaftarkan Mengikut Taraf Kebangsaan Bapa, Jantina, Tahun dan Bangsa Bapa</t>
  </si>
  <si>
    <t>Table: 1.10       Registered Live Birth by Nationality of Father, Sex, Year and Race of Father</t>
  </si>
  <si>
    <t>Registered Live Birth by Nationality of Father, Sex, Year and Race of Father</t>
  </si>
  <si>
    <t>Kelahiran Hidup Yang Didaftarkan Mengikut Taraf Kebangsaan Bapa, Jantina, Tahun dan Bangsa Bapa</t>
  </si>
  <si>
    <t>Kelahiran Hidup Yang Didaftarkan mengikut Bulan Pendaftaran, Jantina dan Tahun</t>
  </si>
  <si>
    <t>Registered Live Birth by Registration Month, Sex and Year</t>
  </si>
  <si>
    <t xml:space="preserve">Kelahiran Hidup Yang Didaftarkan mengikut Berat Kelahiran, Jantina dan Tahun </t>
  </si>
  <si>
    <t xml:space="preserve">Registered Live Birth by Birth Weight, Sex and Year </t>
  </si>
  <si>
    <t xml:space="preserve">Kelahiran Hidup Yang Didaftarkan mengikut Umur Kandungan, Jantina dan Tahun </t>
  </si>
  <si>
    <t>Registered Live Birth by Gestational Age, Sex and Year</t>
  </si>
  <si>
    <t>Jadual:  1.14     Kelahiran Hidup Yang Didaftarkan mengikut Umur Ibu, Tahun dan Susunan Kelahiran Hidup</t>
  </si>
  <si>
    <t>Table:  1.14       Registered Live Birth by Age of Mother, Year and Live Birth Order</t>
  </si>
  <si>
    <t>Kelahiran Hidup Yang Didaftarkan mengikut Umur Ibu, Tahun dan Susunan Kelahiran Hidup</t>
  </si>
  <si>
    <t>Registered Live Birth by Age of Mother, Year and Live Birth Order</t>
  </si>
  <si>
    <r>
      <t xml:space="preserve">(a) Daerah Brunei Muara / </t>
    </r>
    <r>
      <rPr>
        <i/>
        <sz val="12"/>
        <color indexed="8"/>
        <rFont val="Calibri"/>
        <family val="2"/>
      </rPr>
      <t>Brunei Muara District</t>
    </r>
  </si>
  <si>
    <r>
      <t xml:space="preserve">(b) Daerah Belait / </t>
    </r>
    <r>
      <rPr>
        <i/>
        <sz val="12"/>
        <color indexed="8"/>
        <rFont val="Calibri"/>
        <family val="2"/>
      </rPr>
      <t>Belait District</t>
    </r>
  </si>
  <si>
    <r>
      <t xml:space="preserve">(c) Daerah Tutong / </t>
    </r>
    <r>
      <rPr>
        <i/>
        <sz val="12"/>
        <color indexed="8"/>
        <rFont val="Calibri"/>
        <family val="2"/>
      </rPr>
      <t>Tutong District</t>
    </r>
  </si>
  <si>
    <r>
      <t xml:space="preserve">(d) Daerah Temburong / </t>
    </r>
    <r>
      <rPr>
        <i/>
        <sz val="12"/>
        <color indexed="8"/>
        <rFont val="Calibri"/>
        <family val="2"/>
      </rPr>
      <t>Temburong District</t>
    </r>
  </si>
  <si>
    <r>
      <t xml:space="preserve">(b) Penduduk Tetap / </t>
    </r>
    <r>
      <rPr>
        <i/>
        <sz val="12"/>
        <color indexed="8"/>
        <rFont val="Calibri"/>
        <family val="2"/>
      </rPr>
      <t>Permanent Residents</t>
    </r>
  </si>
  <si>
    <r>
      <t xml:space="preserve">(c) Penduduk Sementara / </t>
    </r>
    <r>
      <rPr>
        <i/>
        <sz val="12"/>
        <color indexed="8"/>
        <rFont val="Calibri"/>
        <family val="2"/>
      </rPr>
      <t>Temporary Residents</t>
    </r>
  </si>
  <si>
    <r>
      <t xml:space="preserve">(a) Melayu / </t>
    </r>
    <r>
      <rPr>
        <i/>
        <sz val="12"/>
        <color indexed="8"/>
        <rFont val="Calibri"/>
        <family val="2"/>
      </rPr>
      <t>Malays</t>
    </r>
  </si>
  <si>
    <r>
      <t xml:space="preserve">(b) Cina / </t>
    </r>
    <r>
      <rPr>
        <i/>
        <sz val="12"/>
        <color indexed="8"/>
        <rFont val="Calibri"/>
        <family val="2"/>
      </rPr>
      <t>Chinese</t>
    </r>
  </si>
  <si>
    <r>
      <t xml:space="preserve">(c) Puak Asli Lain / </t>
    </r>
    <r>
      <rPr>
        <i/>
        <sz val="12"/>
        <color indexed="8"/>
        <rFont val="Calibri"/>
        <family val="2"/>
      </rPr>
      <t>Other Indigenous</t>
    </r>
  </si>
  <si>
    <r>
      <t xml:space="preserve">(d) Lain-lain &amp; Tidak Dinyatakan  / </t>
    </r>
    <r>
      <rPr>
        <i/>
        <sz val="12"/>
        <color indexed="8"/>
        <rFont val="Calibri"/>
        <family val="2"/>
      </rPr>
      <t>Others &amp; Not Stated</t>
    </r>
  </si>
  <si>
    <t>Jadual</t>
  </si>
  <si>
    <t>Table</t>
  </si>
  <si>
    <t>Tajuk</t>
  </si>
  <si>
    <t>Title</t>
  </si>
  <si>
    <t>Muka Surat</t>
  </si>
  <si>
    <t>Page</t>
  </si>
  <si>
    <t>1.10</t>
  </si>
  <si>
    <t>1.11</t>
  </si>
  <si>
    <t>1.12</t>
  </si>
  <si>
    <t>1.13</t>
  </si>
  <si>
    <t xml:space="preserve">1.14     </t>
  </si>
  <si>
    <r>
      <t>(a) Rakyat Brunei / B</t>
    </r>
    <r>
      <rPr>
        <i/>
        <sz val="12"/>
        <color indexed="8"/>
        <rFont val="Calibri"/>
        <family val="2"/>
      </rPr>
      <t>runei Citizens</t>
    </r>
  </si>
  <si>
    <t>Registered Live Birth by Race of Mother, Sex and Year</t>
  </si>
  <si>
    <t>Registered Live Birth By Race of Father, Sex, Year and District</t>
  </si>
  <si>
    <t>Registered Live Birth by Race of Father, Sex, Year and District</t>
  </si>
  <si>
    <r>
      <t xml:space="preserve">Jadual: 1.14 </t>
    </r>
    <r>
      <rPr>
        <b/>
        <sz val="12"/>
        <color indexed="8"/>
        <rFont val="Calibri"/>
        <family val="2"/>
      </rPr>
      <t xml:space="preserve">Kelahiran Hidup Yang Didaftarkan Mengikut Umur Ibu, Tahun dan Susunan Kelahiran Hidup (Sambungan)
</t>
    </r>
  </si>
  <si>
    <t>Nationality of Father</t>
  </si>
  <si>
    <r>
      <t xml:space="preserve">(d) Daerah Temburong / </t>
    </r>
    <r>
      <rPr>
        <b/>
        <i/>
        <sz val="13"/>
        <color indexed="8"/>
        <rFont val="Calibri"/>
        <family val="2"/>
      </rPr>
      <t>Temburong District</t>
    </r>
  </si>
  <si>
    <r>
      <rPr>
        <b/>
        <sz val="13"/>
        <color indexed="8"/>
        <rFont val="Calibri"/>
        <family val="2"/>
      </rPr>
      <t>Umur Ibu</t>
    </r>
    <r>
      <rPr>
        <b/>
        <i/>
        <sz val="13"/>
        <color indexed="8"/>
        <rFont val="Calibri"/>
        <family val="2"/>
      </rPr>
      <t xml:space="preserve">
Age of Mother</t>
    </r>
  </si>
  <si>
    <r>
      <t>Tahun/</t>
    </r>
    <r>
      <rPr>
        <b/>
        <i/>
        <sz val="12"/>
        <color indexed="8"/>
        <rFont val="Calibri"/>
        <family val="2"/>
      </rPr>
      <t xml:space="preserve">Year </t>
    </r>
    <r>
      <rPr>
        <b/>
        <sz val="12"/>
        <color indexed="8"/>
        <rFont val="Calibri"/>
        <family val="2"/>
      </rPr>
      <t>2018</t>
    </r>
  </si>
  <si>
    <r>
      <t xml:space="preserve"> 10 Ke atas &amp; Tidak Dinyatakan
</t>
    </r>
    <r>
      <rPr>
        <b/>
        <i/>
        <sz val="9"/>
        <color indexed="8"/>
        <rFont val="Calibri"/>
        <family val="2"/>
      </rPr>
      <t>10 Over &amp;
Not Stated</t>
    </r>
  </si>
  <si>
    <r>
      <t>Tahun/</t>
    </r>
    <r>
      <rPr>
        <b/>
        <i/>
        <sz val="12"/>
        <color indexed="8"/>
        <rFont val="Calibri"/>
        <family val="2"/>
      </rPr>
      <t xml:space="preserve">Year </t>
    </r>
    <r>
      <rPr>
        <b/>
        <sz val="12"/>
        <color indexed="8"/>
        <rFont val="Calibri"/>
        <family val="2"/>
      </rPr>
      <t>2020</t>
    </r>
  </si>
  <si>
    <t>48-49</t>
  </si>
  <si>
    <t>Table: 1.3</t>
  </si>
  <si>
    <r>
      <t>2020</t>
    </r>
    <r>
      <rPr>
        <b/>
        <vertAlign val="superscript"/>
        <sz val="13"/>
        <color indexed="8"/>
        <rFont val="Calibri"/>
        <family val="2"/>
      </rPr>
      <t>p</t>
    </r>
  </si>
  <si>
    <r>
      <t xml:space="preserve">Tahun </t>
    </r>
    <r>
      <rPr>
        <sz val="13"/>
        <color indexed="8"/>
        <rFont val="Calibri"/>
        <family val="2"/>
      </rPr>
      <t xml:space="preserve">/ </t>
    </r>
    <r>
      <rPr>
        <i/>
        <sz val="13"/>
        <color indexed="8"/>
        <rFont val="Calibri"/>
        <family val="2"/>
      </rPr>
      <t>Year</t>
    </r>
  </si>
  <si>
    <r>
      <t xml:space="preserve">(a) Rakyat Brunei </t>
    </r>
    <r>
      <rPr>
        <sz val="13"/>
        <color indexed="8"/>
        <rFont val="Calibri"/>
        <family val="2"/>
      </rPr>
      <t>/</t>
    </r>
    <r>
      <rPr>
        <b/>
        <sz val="13"/>
        <color indexed="8"/>
        <rFont val="Calibri"/>
        <family val="2"/>
      </rPr>
      <t xml:space="preserve"> </t>
    </r>
    <r>
      <rPr>
        <i/>
        <sz val="13"/>
        <color indexed="8"/>
        <rFont val="Calibri"/>
        <family val="2"/>
      </rPr>
      <t>Brunei Citizens</t>
    </r>
  </si>
  <si>
    <r>
      <t>(b) Penduduk Tetap</t>
    </r>
    <r>
      <rPr>
        <sz val="13"/>
        <color indexed="8"/>
        <rFont val="Calibri"/>
        <family val="2"/>
      </rPr>
      <t xml:space="preserve"> / </t>
    </r>
    <r>
      <rPr>
        <i/>
        <sz val="13"/>
        <color indexed="8"/>
        <rFont val="Calibri"/>
        <family val="2"/>
      </rPr>
      <t>Permanent Residents</t>
    </r>
  </si>
  <si>
    <r>
      <t>(a) Melayu</t>
    </r>
    <r>
      <rPr>
        <sz val="13"/>
        <color indexed="8"/>
        <rFont val="Calibri"/>
        <family val="2"/>
      </rPr>
      <t xml:space="preserve"> / </t>
    </r>
    <r>
      <rPr>
        <i/>
        <sz val="13"/>
        <color indexed="8"/>
        <rFont val="Calibri"/>
        <family val="2"/>
      </rPr>
      <t>Malays</t>
    </r>
  </si>
  <si>
    <r>
      <t>(c) Penduduk Sementara</t>
    </r>
    <r>
      <rPr>
        <sz val="13"/>
        <color indexed="8"/>
        <rFont val="Calibri"/>
        <family val="2"/>
      </rPr>
      <t xml:space="preserve"> / </t>
    </r>
    <r>
      <rPr>
        <i/>
        <sz val="13"/>
        <color indexed="8"/>
        <rFont val="Calibri"/>
        <family val="2"/>
      </rPr>
      <t>Temporary Residents</t>
    </r>
  </si>
  <si>
    <r>
      <t xml:space="preserve">(a) Melayu  </t>
    </r>
    <r>
      <rPr>
        <sz val="13"/>
        <color indexed="8"/>
        <rFont val="Calibri"/>
        <family val="2"/>
      </rPr>
      <t xml:space="preserve">/ </t>
    </r>
    <r>
      <rPr>
        <i/>
        <sz val="13"/>
        <color indexed="8"/>
        <rFont val="Calibri"/>
        <family val="2"/>
      </rPr>
      <t>Malays</t>
    </r>
  </si>
  <si>
    <r>
      <t xml:space="preserve">(b) Cina  </t>
    </r>
    <r>
      <rPr>
        <sz val="13"/>
        <color indexed="8"/>
        <rFont val="Calibri"/>
        <family val="2"/>
      </rPr>
      <t>/</t>
    </r>
    <r>
      <rPr>
        <b/>
        <sz val="13"/>
        <color indexed="8"/>
        <rFont val="Calibri"/>
        <family val="2"/>
      </rPr>
      <t xml:space="preserve"> </t>
    </r>
    <r>
      <rPr>
        <i/>
        <sz val="13"/>
        <color indexed="8"/>
        <rFont val="Calibri"/>
        <family val="2"/>
      </rPr>
      <t>Chinese</t>
    </r>
  </si>
  <si>
    <r>
      <t xml:space="preserve">(c) Puak Asli Lain  </t>
    </r>
    <r>
      <rPr>
        <sz val="13"/>
        <color indexed="8"/>
        <rFont val="Calibri"/>
        <family val="2"/>
      </rPr>
      <t>/</t>
    </r>
    <r>
      <rPr>
        <b/>
        <sz val="13"/>
        <color indexed="8"/>
        <rFont val="Calibri"/>
        <family val="2"/>
      </rPr>
      <t xml:space="preserve"> </t>
    </r>
    <r>
      <rPr>
        <i/>
        <sz val="13"/>
        <color indexed="8"/>
        <rFont val="Calibri"/>
        <family val="2"/>
      </rPr>
      <t>Other</t>
    </r>
    <r>
      <rPr>
        <b/>
        <i/>
        <sz val="13"/>
        <color indexed="8"/>
        <rFont val="Calibri"/>
        <family val="2"/>
      </rPr>
      <t xml:space="preserve"> </t>
    </r>
    <r>
      <rPr>
        <i/>
        <sz val="13"/>
        <color indexed="8"/>
        <rFont val="Calibri"/>
        <family val="2"/>
      </rPr>
      <t>Indigenous</t>
    </r>
  </si>
  <si>
    <r>
      <t xml:space="preserve">(d) Lain-Lain &amp; Tidak Dinyatakan  </t>
    </r>
    <r>
      <rPr>
        <sz val="13"/>
        <color indexed="8"/>
        <rFont val="Calibri"/>
        <family val="2"/>
      </rPr>
      <t>/</t>
    </r>
    <r>
      <rPr>
        <b/>
        <sz val="13"/>
        <color indexed="8"/>
        <rFont val="Calibri"/>
        <family val="2"/>
      </rPr>
      <t xml:space="preserve"> </t>
    </r>
    <r>
      <rPr>
        <i/>
        <sz val="13"/>
        <color indexed="8"/>
        <rFont val="Calibri"/>
        <family val="2"/>
      </rPr>
      <t>Others</t>
    </r>
    <r>
      <rPr>
        <b/>
        <i/>
        <sz val="13"/>
        <color indexed="8"/>
        <rFont val="Calibri"/>
        <family val="2"/>
      </rPr>
      <t xml:space="preserve"> </t>
    </r>
    <r>
      <rPr>
        <i/>
        <sz val="13"/>
        <color indexed="8"/>
        <rFont val="Calibri"/>
        <family val="2"/>
      </rPr>
      <t>&amp; Not Stated</t>
    </r>
  </si>
  <si>
    <r>
      <t>Tahun/</t>
    </r>
    <r>
      <rPr>
        <b/>
        <i/>
        <sz val="12"/>
        <color indexed="8"/>
        <rFont val="Calibri"/>
        <family val="2"/>
      </rPr>
      <t xml:space="preserve">Year </t>
    </r>
    <r>
      <rPr>
        <b/>
        <sz val="12"/>
        <color indexed="8"/>
        <rFont val="Calibri"/>
        <family val="2"/>
      </rPr>
      <t>2021</t>
    </r>
  </si>
  <si>
    <t>Kelahiran Hidup Yang Didaftarkan mengikut Bangsa Bapa, Jantina dan Tahun</t>
  </si>
  <si>
    <t>Registered Live Birth by Race of Father, Sex and Year</t>
  </si>
  <si>
    <r>
      <t>Tahun/</t>
    </r>
    <r>
      <rPr>
        <b/>
        <i/>
        <sz val="12"/>
        <color indexed="8"/>
        <rFont val="Calibri"/>
        <family val="2"/>
      </rPr>
      <t xml:space="preserve">Year </t>
    </r>
    <r>
      <rPr>
        <b/>
        <sz val="12"/>
        <color indexed="8"/>
        <rFont val="Calibri"/>
        <family val="2"/>
      </rPr>
      <t>2022</t>
    </r>
  </si>
  <si>
    <r>
      <t>Tahun/</t>
    </r>
    <r>
      <rPr>
        <b/>
        <i/>
        <sz val="12"/>
        <color indexed="8"/>
        <rFont val="Calibri"/>
        <family val="2"/>
      </rPr>
      <t xml:space="preserve">Year </t>
    </r>
    <r>
      <rPr>
        <b/>
        <sz val="12"/>
        <color indexed="8"/>
        <rFont val="Calibri"/>
        <family val="2"/>
      </rPr>
      <t>2019</t>
    </r>
  </si>
  <si>
    <t>Tahun/Year 2017</t>
  </si>
  <si>
    <t>(b) Daerah Belait / Belait District</t>
  </si>
  <si>
    <t>(c) Daerah Tutong / Tutong District</t>
  </si>
  <si>
    <t>0</t>
  </si>
  <si>
    <r>
      <t>2022</t>
    </r>
    <r>
      <rPr>
        <b/>
        <vertAlign val="superscript"/>
        <sz val="13"/>
        <color indexed="8"/>
        <rFont val="Calibri"/>
        <family val="2"/>
      </rPr>
      <t>P</t>
    </r>
  </si>
  <si>
    <t>.</t>
  </si>
  <si>
    <t>Kematian Yang Didaftarkan mengikut Daerah, Jantina dan Tahun</t>
  </si>
  <si>
    <t xml:space="preserve">Deaths Registered by District, Sex and Year </t>
  </si>
  <si>
    <t xml:space="preserve">Kematian Yang Didaftarkan mengikut Bangsa, Jantina dan Tahun </t>
  </si>
  <si>
    <t xml:space="preserve">Deaths Registered by Race, Sex and Year </t>
  </si>
  <si>
    <t>Kematian Yang Didaftarkan mengikut Bangsa, Jantina, Daerah dan Tahun</t>
  </si>
  <si>
    <t>Deaths Registered by Race, Sex, District and Year</t>
  </si>
  <si>
    <t xml:space="preserve">Kematian Yang Didaftarkan mengikut Jantina, Kumpulan Umur dan Tahun </t>
  </si>
  <si>
    <t xml:space="preserve">Deaths Registered by Sex, Age Group and Year </t>
  </si>
  <si>
    <t>56-57</t>
  </si>
  <si>
    <t>Sepuluh Penyebab Utama Kematian mengikut Jantina</t>
  </si>
  <si>
    <t>Ten Leading Causes Of Deaths by Sex</t>
  </si>
  <si>
    <r>
      <t>(a) Tahun/</t>
    </r>
    <r>
      <rPr>
        <i/>
        <sz val="12"/>
        <rFont val="Calibri"/>
        <family val="2"/>
      </rPr>
      <t>Year</t>
    </r>
    <r>
      <rPr>
        <sz val="12"/>
        <rFont val="Calibri"/>
        <family val="2"/>
      </rPr>
      <t>: 2017</t>
    </r>
  </si>
  <si>
    <r>
      <t>(b) Tahun/</t>
    </r>
    <r>
      <rPr>
        <i/>
        <sz val="12"/>
        <rFont val="Calibri"/>
        <family val="2"/>
      </rPr>
      <t>Year</t>
    </r>
    <r>
      <rPr>
        <sz val="12"/>
        <rFont val="Calibri"/>
        <family val="2"/>
      </rPr>
      <t>: 2018</t>
    </r>
  </si>
  <si>
    <r>
      <t>(c) Tahun/</t>
    </r>
    <r>
      <rPr>
        <i/>
        <sz val="12"/>
        <rFont val="Calibri"/>
        <family val="2"/>
      </rPr>
      <t>Year</t>
    </r>
    <r>
      <rPr>
        <sz val="12"/>
        <rFont val="Calibri"/>
        <family val="2"/>
      </rPr>
      <t>: 2019</t>
    </r>
  </si>
  <si>
    <r>
      <t>(d) Tahun/</t>
    </r>
    <r>
      <rPr>
        <i/>
        <sz val="12"/>
        <rFont val="Calibri"/>
        <family val="2"/>
      </rPr>
      <t>Year</t>
    </r>
    <r>
      <rPr>
        <sz val="12"/>
        <rFont val="Calibri"/>
        <family val="2"/>
      </rPr>
      <t>: 2020</t>
    </r>
  </si>
  <si>
    <r>
      <t>(e) Tahun/</t>
    </r>
    <r>
      <rPr>
        <i/>
        <sz val="12"/>
        <rFont val="Calibri"/>
        <family val="2"/>
      </rPr>
      <t>Year</t>
    </r>
    <r>
      <rPr>
        <sz val="12"/>
        <rFont val="Calibri"/>
        <family val="2"/>
      </rPr>
      <t>: 2021</t>
    </r>
  </si>
  <si>
    <r>
      <t>(f)  Tahun/</t>
    </r>
    <r>
      <rPr>
        <i/>
        <sz val="12"/>
        <rFont val="Calibri"/>
        <family val="2"/>
      </rPr>
      <t>Year</t>
    </r>
    <r>
      <rPr>
        <sz val="12"/>
        <rFont val="Calibri"/>
        <family val="2"/>
      </rPr>
      <t>: 2022</t>
    </r>
  </si>
  <si>
    <t>Kematian Yang Didaftarkan mengikut Taraf Kebangsaan, Jantina dan Tahun</t>
  </si>
  <si>
    <t>Deaths Registered By Nationality, Sex and Year</t>
  </si>
  <si>
    <t xml:space="preserve">Kematian Yang Didaftarkan mengikut Taraf Kebangsaan, Jantina, Tahun dan Bangsa </t>
  </si>
  <si>
    <t>Deaths Registered by Nationality, Sex, Year and Race</t>
  </si>
  <si>
    <t>Kematian Yang Didaftarkan mengikut Jantina, Bulan Pendaftaran dan Tahun</t>
  </si>
  <si>
    <t xml:space="preserve">Deaths Registered By Sex, Registration Month and Year </t>
  </si>
  <si>
    <t>Kematian Anak Damit dan Kanak-kanak Di bawah 5 Tahun mengikut Jantina, Bulan Pendaftaran dan Tahun</t>
  </si>
  <si>
    <t>Infant And Childhood Age Below 5 Year Deaths by Sex, Month of Registration and Year</t>
  </si>
  <si>
    <t xml:space="preserve">Jadual: 2.1 </t>
  </si>
  <si>
    <t>Table: 2.1</t>
  </si>
  <si>
    <r>
      <t>Tahun</t>
    </r>
    <r>
      <rPr>
        <sz val="13"/>
        <color indexed="8"/>
        <rFont val="Calibri"/>
        <family val="2"/>
      </rPr>
      <t xml:space="preserve"> / </t>
    </r>
    <r>
      <rPr>
        <i/>
        <sz val="13"/>
        <color indexed="8"/>
        <rFont val="Calibri"/>
        <family val="2"/>
      </rPr>
      <t>Year</t>
    </r>
  </si>
  <si>
    <t>Jadual: 2.2</t>
  </si>
  <si>
    <t>Table: 2.2</t>
  </si>
  <si>
    <t xml:space="preserve">Bangsa </t>
  </si>
  <si>
    <t xml:space="preserve">Race </t>
  </si>
  <si>
    <t>Jadual: 2.3</t>
  </si>
  <si>
    <t>Table: 2.3</t>
  </si>
  <si>
    <r>
      <t xml:space="preserve">(b) Daerah Belait / </t>
    </r>
    <r>
      <rPr>
        <b/>
        <i/>
        <sz val="13"/>
        <color indexed="8"/>
        <rFont val="Calibri"/>
        <family val="2"/>
      </rPr>
      <t>Belait District</t>
    </r>
  </si>
  <si>
    <r>
      <t xml:space="preserve">Tahun </t>
    </r>
    <r>
      <rPr>
        <sz val="13"/>
        <color indexed="8"/>
        <rFont val="Calibri"/>
        <family val="2"/>
      </rPr>
      <t>/ Y</t>
    </r>
    <r>
      <rPr>
        <i/>
        <sz val="13"/>
        <color indexed="8"/>
        <rFont val="Calibri"/>
        <family val="2"/>
      </rPr>
      <t>ear</t>
    </r>
  </si>
  <si>
    <r>
      <t xml:space="preserve">(c) Daerah Tutong / </t>
    </r>
    <r>
      <rPr>
        <b/>
        <i/>
        <sz val="13"/>
        <color indexed="8"/>
        <rFont val="Calibri"/>
        <family val="2"/>
      </rPr>
      <t>Tutong District</t>
    </r>
  </si>
  <si>
    <t>Bangsa</t>
  </si>
  <si>
    <t xml:space="preserve">Jadual:  2.4       Kematian Yang Didaftarkan mengikut Jantina, Kumpulan Umur dan Tahun </t>
  </si>
  <si>
    <t xml:space="preserve">Table: 2.4          Deaths Registered by Sex, Age Group and Year </t>
  </si>
  <si>
    <t>Kumpulan Umur</t>
  </si>
  <si>
    <t>Age Group</t>
  </si>
  <si>
    <r>
      <rPr>
        <sz val="13"/>
        <color indexed="8"/>
        <rFont val="Calibri"/>
        <family val="2"/>
      </rPr>
      <t>Di bawah 1/</t>
    </r>
    <r>
      <rPr>
        <i/>
        <sz val="13"/>
        <color indexed="8"/>
        <rFont val="Calibri"/>
        <family val="2"/>
      </rPr>
      <t>Below 1</t>
    </r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</si>
  <si>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</si>
  <si>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</si>
  <si>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</si>
  <si>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</si>
  <si>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</si>
  <si>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</si>
  <si>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</si>
  <si>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</si>
  <si>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</si>
  <si>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</si>
  <si>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</si>
  <si>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</si>
  <si>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 xml:space="preserve">60 - 64 </t>
  </si>
  <si>
    <t>65 - 69</t>
  </si>
  <si>
    <t>70 - 74</t>
  </si>
  <si>
    <t>75 - 79</t>
  </si>
  <si>
    <t>80 - 84</t>
  </si>
  <si>
    <t>85 - 89</t>
  </si>
  <si>
    <t>90 - 94</t>
  </si>
  <si>
    <t>95 - 99</t>
  </si>
  <si>
    <r>
      <t>100 ke atas</t>
    </r>
    <r>
      <rPr>
        <sz val="13"/>
        <color indexed="8"/>
        <rFont val="Calibri"/>
        <family val="2"/>
      </rPr>
      <t>/</t>
    </r>
    <r>
      <rPr>
        <i/>
        <sz val="12"/>
        <color indexed="8"/>
        <rFont val="Calibri"/>
        <family val="2"/>
      </rPr>
      <t>100 above</t>
    </r>
  </si>
  <si>
    <t>Jadual:  2.4        Kematian Yang Didaftarkan mengikut Jantina, Kumpulan Umur dan Tahun (Sambungan)</t>
  </si>
  <si>
    <t>Table: 2.4          Deaths Registered by Sex, Age Group and Year (Continued)</t>
  </si>
  <si>
    <t>45 - 59</t>
  </si>
  <si>
    <t>Jadual: 2.5</t>
  </si>
  <si>
    <t>Table: 2.5</t>
  </si>
  <si>
    <r>
      <t>(a) Tahun/</t>
    </r>
    <r>
      <rPr>
        <b/>
        <i/>
        <sz val="13"/>
        <rFont val="Calibri"/>
        <family val="2"/>
      </rPr>
      <t>Year</t>
    </r>
    <r>
      <rPr>
        <b/>
        <sz val="13"/>
        <rFont val="Calibri"/>
        <family val="2"/>
      </rPr>
      <t>: 2017</t>
    </r>
  </si>
  <si>
    <t>International Code Disease
(ICD) - 10</t>
  </si>
  <si>
    <t>Jenis Penyakit</t>
  </si>
  <si>
    <t>Lelaki</t>
  </si>
  <si>
    <t>Perempuan</t>
  </si>
  <si>
    <t>Peratus</t>
  </si>
  <si>
    <t>Kadar 100,000 Penduduk</t>
  </si>
  <si>
    <t>Type Of Diseases</t>
  </si>
  <si>
    <t>Male</t>
  </si>
  <si>
    <t>Female</t>
  </si>
  <si>
    <t>Percentage</t>
  </si>
  <si>
    <t>Rate Per 100,000 Population</t>
  </si>
  <si>
    <t>(C00-C97)</t>
  </si>
  <si>
    <t>Kanser</t>
  </si>
  <si>
    <t>Cancer</t>
  </si>
  <si>
    <t xml:space="preserve">(I00 - I09), </t>
  </si>
  <si>
    <t xml:space="preserve">Penyakit Jantung </t>
  </si>
  <si>
    <t>(I20 - I52)</t>
  </si>
  <si>
    <t>(Termasuk Demam Reumatik Akut)</t>
  </si>
  <si>
    <t xml:space="preserve">Heart Diseases </t>
  </si>
  <si>
    <t>(Including Acute Rheumatic Fever)</t>
  </si>
  <si>
    <t>(E10-E14)</t>
  </si>
  <si>
    <t>Kencing Manis Mellitus</t>
  </si>
  <si>
    <t>Diabetes Mellitus</t>
  </si>
  <si>
    <t>(I60 -  I69)</t>
  </si>
  <si>
    <t>Penyakit Serebrovaskular</t>
  </si>
  <si>
    <t>Cerebrovascular Diseases</t>
  </si>
  <si>
    <t>(I10 - I15)</t>
  </si>
  <si>
    <t>Penyakit Darah Tinggi</t>
  </si>
  <si>
    <t>Hypertensive Diseases</t>
  </si>
  <si>
    <t>(J10 -J18)</t>
  </si>
  <si>
    <t>Selesma dan Radang Paru-Paru</t>
  </si>
  <si>
    <t>Influenza and Pneumonia</t>
  </si>
  <si>
    <t>(A40 - A41)</t>
  </si>
  <si>
    <t>Septisemia</t>
  </si>
  <si>
    <t>Septicaemia</t>
  </si>
  <si>
    <t>(V01-V99)</t>
  </si>
  <si>
    <t>Kemalangan Kenderaan</t>
  </si>
  <si>
    <t xml:space="preserve">Transport  Accidents </t>
  </si>
  <si>
    <t>(J40-J46)</t>
  </si>
  <si>
    <t xml:space="preserve">Bronkitis, Kronik dan yang tidak jelas, </t>
  </si>
  <si>
    <t>Emfesema &amp; Asma</t>
  </si>
  <si>
    <t xml:space="preserve">Bronchitis, Chronic &amp; unspecified  </t>
  </si>
  <si>
    <t>Emphysema &amp; Asthma</t>
  </si>
  <si>
    <t>(P00-P96)</t>
  </si>
  <si>
    <t>Keadaan Tertentu Berpunca</t>
  </si>
  <si>
    <t>Semasa Waktu Perinatal</t>
  </si>
  <si>
    <t xml:space="preserve">Certain Conditions Originating in the </t>
  </si>
  <si>
    <t>Perinatal Period</t>
  </si>
  <si>
    <t>Lain-lain Penyakit</t>
  </si>
  <si>
    <t>Other Diseases</t>
  </si>
  <si>
    <t>Sumber : Kementerian Kesihatan</t>
  </si>
  <si>
    <t>Source : Ministry of Health</t>
  </si>
  <si>
    <r>
      <t>(b) Tahun/</t>
    </r>
    <r>
      <rPr>
        <b/>
        <i/>
        <sz val="13"/>
        <color indexed="8"/>
        <rFont val="Calibri"/>
        <family val="2"/>
      </rPr>
      <t>Year</t>
    </r>
    <r>
      <rPr>
        <b/>
        <sz val="13"/>
        <color indexed="8"/>
        <rFont val="Calibri"/>
        <family val="2"/>
      </rPr>
      <t>: 2018</t>
    </r>
  </si>
  <si>
    <t>Influenza dan Demam Paru-Paru</t>
  </si>
  <si>
    <r>
      <t>(c) Tahun/</t>
    </r>
    <r>
      <rPr>
        <b/>
        <i/>
        <sz val="13"/>
        <rFont val="Calibri"/>
        <family val="2"/>
      </rPr>
      <t>Year</t>
    </r>
    <r>
      <rPr>
        <b/>
        <sz val="13"/>
        <rFont val="Calibri"/>
        <family val="2"/>
      </rPr>
      <t>: 2019</t>
    </r>
  </si>
  <si>
    <t>Kanser(Malignant)</t>
  </si>
  <si>
    <t>Cancer(Malignant Neoplasms)</t>
  </si>
  <si>
    <t>(Q00 -Q99)</t>
  </si>
  <si>
    <t>Malformasi Kongenital, Pencacatan dan</t>
  </si>
  <si>
    <t>Keluarbiasaan Kromosom</t>
  </si>
  <si>
    <t xml:space="preserve">Congenital Malformations, Deformations </t>
  </si>
  <si>
    <t>and Chromosomal Abnormalities</t>
  </si>
  <si>
    <r>
      <t>(d) Tahun/</t>
    </r>
    <r>
      <rPr>
        <b/>
        <i/>
        <sz val="13"/>
        <rFont val="Calibri"/>
        <family val="2"/>
      </rPr>
      <t>Year</t>
    </r>
    <r>
      <rPr>
        <b/>
        <sz val="13"/>
        <rFont val="Calibri"/>
        <family val="2"/>
      </rPr>
      <t>: 2020</t>
    </r>
  </si>
  <si>
    <r>
      <t>(f) Tahun/</t>
    </r>
    <r>
      <rPr>
        <b/>
        <i/>
        <sz val="13"/>
        <rFont val="Calibri"/>
        <family val="2"/>
      </rPr>
      <t>Year</t>
    </r>
    <r>
      <rPr>
        <b/>
        <sz val="13"/>
        <rFont val="Calibri"/>
        <family val="2"/>
      </rPr>
      <t>: 2021</t>
    </r>
  </si>
  <si>
    <t>(U07.1-U07.2)</t>
  </si>
  <si>
    <t>COVID-19</t>
  </si>
  <si>
    <r>
      <t>(e) Tahun/</t>
    </r>
    <r>
      <rPr>
        <b/>
        <i/>
        <sz val="13"/>
        <rFont val="Calibri"/>
        <family val="2"/>
      </rPr>
      <t>Year</t>
    </r>
    <r>
      <rPr>
        <b/>
        <sz val="13"/>
        <rFont val="Calibri"/>
        <family val="2"/>
      </rPr>
      <t>: 2022</t>
    </r>
  </si>
  <si>
    <t>Jadual: 2.6</t>
  </si>
  <si>
    <t>Table: 2.6</t>
  </si>
  <si>
    <t>Taraf Kebangsaan</t>
  </si>
  <si>
    <t>Nationality</t>
  </si>
  <si>
    <t>Jadual: 2.7</t>
  </si>
  <si>
    <t>Table: 2.7</t>
  </si>
  <si>
    <r>
      <t xml:space="preserve">(a) Melayu  / </t>
    </r>
    <r>
      <rPr>
        <b/>
        <i/>
        <sz val="13"/>
        <color indexed="8"/>
        <rFont val="Calibri"/>
        <family val="2"/>
      </rPr>
      <t>Malays</t>
    </r>
  </si>
  <si>
    <r>
      <t xml:space="preserve">(b) Cina  / </t>
    </r>
    <r>
      <rPr>
        <b/>
        <i/>
        <sz val="13"/>
        <color indexed="8"/>
        <rFont val="Calibri"/>
        <family val="2"/>
      </rPr>
      <t>Chinese</t>
    </r>
  </si>
  <si>
    <r>
      <t xml:space="preserve">(c) Puak Asli Lain  / </t>
    </r>
    <r>
      <rPr>
        <b/>
        <i/>
        <sz val="13"/>
        <color indexed="8"/>
        <rFont val="Calibri"/>
        <family val="2"/>
      </rPr>
      <t>Other Indigenous</t>
    </r>
  </si>
  <si>
    <r>
      <t xml:space="preserve">(d) Lain-Lain &amp; Tidak Dinyatakan  / </t>
    </r>
    <r>
      <rPr>
        <b/>
        <i/>
        <sz val="13"/>
        <color indexed="8"/>
        <rFont val="Calibri"/>
        <family val="2"/>
      </rPr>
      <t>Others &amp; Not Stated</t>
    </r>
  </si>
  <si>
    <t>Jadual: 2.8</t>
  </si>
  <si>
    <t>Table: 2.8</t>
  </si>
  <si>
    <r>
      <t>Januari/</t>
    </r>
    <r>
      <rPr>
        <i/>
        <sz val="13"/>
        <color indexed="8"/>
        <rFont val="Calibri"/>
        <family val="2"/>
      </rPr>
      <t>January</t>
    </r>
  </si>
  <si>
    <r>
      <t>Februari/</t>
    </r>
    <r>
      <rPr>
        <i/>
        <sz val="13"/>
        <color indexed="8"/>
        <rFont val="Calibri"/>
        <family val="2"/>
      </rPr>
      <t>February</t>
    </r>
  </si>
  <si>
    <r>
      <t>Mac/</t>
    </r>
    <r>
      <rPr>
        <i/>
        <sz val="13"/>
        <color indexed="8"/>
        <rFont val="Calibri"/>
        <family val="2"/>
      </rPr>
      <t>March</t>
    </r>
  </si>
  <si>
    <r>
      <t>April/</t>
    </r>
    <r>
      <rPr>
        <i/>
        <sz val="13"/>
        <color indexed="8"/>
        <rFont val="Calibri"/>
        <family val="2"/>
      </rPr>
      <t>April</t>
    </r>
  </si>
  <si>
    <r>
      <t>Mei/</t>
    </r>
    <r>
      <rPr>
        <i/>
        <sz val="13"/>
        <color indexed="8"/>
        <rFont val="Calibri"/>
        <family val="2"/>
      </rPr>
      <t>May</t>
    </r>
  </si>
  <si>
    <r>
      <t>Jun/</t>
    </r>
    <r>
      <rPr>
        <i/>
        <sz val="13"/>
        <color indexed="8"/>
        <rFont val="Calibri"/>
        <family val="2"/>
      </rPr>
      <t>June</t>
    </r>
  </si>
  <si>
    <r>
      <t>Julai/</t>
    </r>
    <r>
      <rPr>
        <i/>
        <sz val="13"/>
        <color indexed="8"/>
        <rFont val="Calibri"/>
        <family val="2"/>
      </rPr>
      <t>July</t>
    </r>
  </si>
  <si>
    <r>
      <t>Ogos/</t>
    </r>
    <r>
      <rPr>
        <i/>
        <sz val="13"/>
        <color indexed="8"/>
        <rFont val="Calibri"/>
        <family val="2"/>
      </rPr>
      <t>August</t>
    </r>
  </si>
  <si>
    <r>
      <t>September/</t>
    </r>
    <r>
      <rPr>
        <i/>
        <sz val="13"/>
        <color indexed="8"/>
        <rFont val="Calibri"/>
        <family val="2"/>
      </rPr>
      <t>September</t>
    </r>
  </si>
  <si>
    <r>
      <t>Oktober/</t>
    </r>
    <r>
      <rPr>
        <i/>
        <sz val="13"/>
        <color indexed="8"/>
        <rFont val="Calibri"/>
        <family val="2"/>
      </rPr>
      <t>October</t>
    </r>
  </si>
  <si>
    <r>
      <t>November/</t>
    </r>
    <r>
      <rPr>
        <i/>
        <sz val="13"/>
        <color indexed="8"/>
        <rFont val="Calibri"/>
        <family val="2"/>
      </rPr>
      <t>November</t>
    </r>
  </si>
  <si>
    <r>
      <t>Disember/</t>
    </r>
    <r>
      <rPr>
        <i/>
        <sz val="13"/>
        <color indexed="8"/>
        <rFont val="Calibri"/>
        <family val="2"/>
      </rPr>
      <t>December</t>
    </r>
  </si>
  <si>
    <t>Jadual: 2.9  Kematian Anak Damit dan Kanak-kanak Di bawah 5 Tahun mengikut Jantina, Bulan Pendaftaran dan Tahun</t>
  </si>
  <si>
    <t>Table: 2.9    Infant And Childhood Age Below 5 Year Deaths by Sex, Month of Registration and Year</t>
  </si>
  <si>
    <t>Perkahwinan mengikut Jenis Perkahwinan, Daerah dan Tahun</t>
  </si>
  <si>
    <t>Marriages by Type of Marriages, District and Year</t>
  </si>
  <si>
    <t>Perkahwinan mengikut Jenis Perkahwinan, Kumpulan Umur bagi Lelaki dan Tahun</t>
  </si>
  <si>
    <t>Marriages by Type of Marriages, Age Group of Groom and Year</t>
  </si>
  <si>
    <t xml:space="preserve">Perkahwinan mengikut Jenis Perkahwinan, Kumpulan Umur, Tahun dan Taraf Perkahwinan yang Lalu bagi Lelaki </t>
  </si>
  <si>
    <t xml:space="preserve">Marriages by Type of Marriages, Age Group, Year and Previous Marital Status of Groom </t>
  </si>
  <si>
    <r>
      <t xml:space="preserve">(a) Bujang / </t>
    </r>
    <r>
      <rPr>
        <i/>
        <sz val="12"/>
        <color indexed="8"/>
        <rFont val="Calibri"/>
        <family val="2"/>
      </rPr>
      <t>Single</t>
    </r>
  </si>
  <si>
    <r>
      <t xml:space="preserve">(b) Duda / </t>
    </r>
    <r>
      <rPr>
        <i/>
        <sz val="12"/>
        <color indexed="8"/>
        <rFont val="Calibri"/>
        <family val="2"/>
      </rPr>
      <t>Widowed</t>
    </r>
  </si>
  <si>
    <r>
      <t xml:space="preserve">(c) Bercerai / </t>
    </r>
    <r>
      <rPr>
        <i/>
        <sz val="12"/>
        <color indexed="8"/>
        <rFont val="Calibri"/>
        <family val="2"/>
      </rPr>
      <t>Divorced</t>
    </r>
  </si>
  <si>
    <r>
      <t xml:space="preserve">(d) Poligami / </t>
    </r>
    <r>
      <rPr>
        <i/>
        <sz val="12"/>
        <color indexed="8"/>
        <rFont val="Calibri"/>
        <family val="2"/>
      </rPr>
      <t>Polygamy</t>
    </r>
  </si>
  <si>
    <r>
      <t xml:space="preserve">(e) Tidak Dinyatakan / </t>
    </r>
    <r>
      <rPr>
        <i/>
        <sz val="12"/>
        <color indexed="8"/>
        <rFont val="Calibri"/>
        <family val="2"/>
      </rPr>
      <t>Not Stated</t>
    </r>
  </si>
  <si>
    <t>Perkahwinan mengikut Jenis Perkahwinan, Kumpulan Umur bagi Perempuan dan Tahun</t>
  </si>
  <si>
    <t>Marriages by Type of Marriages, Age Group of Bride and Year</t>
  </si>
  <si>
    <t>Perkahwinan mengikut Jenis Perkahwinan, Kumpulan Umur, Tahun dan Taraf Perkahwinan yang Lalu bagi Perempuan</t>
  </si>
  <si>
    <t>Marriages by Type of Marriages, Age Group, Year and Previous Marital Status of Bride</t>
  </si>
  <si>
    <r>
      <t xml:space="preserve">(b) Balu / </t>
    </r>
    <r>
      <rPr>
        <i/>
        <sz val="12"/>
        <color indexed="8"/>
        <rFont val="Calibri"/>
        <family val="2"/>
      </rPr>
      <t>Widowed</t>
    </r>
  </si>
  <si>
    <r>
      <t xml:space="preserve">(d) Tidak Dinyatakan / </t>
    </r>
    <r>
      <rPr>
        <i/>
        <sz val="12"/>
        <color indexed="8"/>
        <rFont val="Calibri"/>
        <family val="2"/>
      </rPr>
      <t>Not Stated</t>
    </r>
  </si>
  <si>
    <t xml:space="preserve">Perkahwinan mengikut Jenis Perkahwinan, Bulan Perkahwinan dan Tahun </t>
  </si>
  <si>
    <t xml:space="preserve">Marriages by Type of Marriages, Month of Marriages and Year  </t>
  </si>
  <si>
    <t>Perkahwinan mengikut Daerah, Bulan Perkahwinan dan Tahun</t>
  </si>
  <si>
    <t>Marriages by District, Month of Marriages and Year</t>
  </si>
  <si>
    <t>84-85</t>
  </si>
  <si>
    <t>Perceraian mengikut Daerah, Bilangan Tanggungan Anak dan Tahun</t>
  </si>
  <si>
    <t>Divorces by District, Number of Dependent Children and Year</t>
  </si>
  <si>
    <t xml:space="preserve">Perceraian mengikut Daerah, Bilangan Tanggungan Anak, Tahun dan Jenis Perkahwinan </t>
  </si>
  <si>
    <r>
      <t xml:space="preserve">(a) Islam / </t>
    </r>
    <r>
      <rPr>
        <i/>
        <sz val="12"/>
        <color indexed="8"/>
        <rFont val="Calibri"/>
        <family val="2"/>
      </rPr>
      <t>Muslim</t>
    </r>
  </si>
  <si>
    <r>
      <t xml:space="preserve">(b) Sivil / </t>
    </r>
    <r>
      <rPr>
        <i/>
        <sz val="12"/>
        <color indexed="8"/>
        <rFont val="Calibri"/>
        <family val="2"/>
      </rPr>
      <t>Civil</t>
    </r>
  </si>
  <si>
    <t>3.10</t>
  </si>
  <si>
    <t>Perceraian mengikut Jenis, Tempoh Perkahwinan dan Tahun</t>
  </si>
  <si>
    <t>Divorces by Type, Duration of Marriages and Year</t>
  </si>
  <si>
    <t>3.11</t>
  </si>
  <si>
    <t>Perceraian mengikut Jenis Perkahwinan, Umur Suami dan Tahun</t>
  </si>
  <si>
    <t>Divorces by Type of Marriages, Age of Husband and Year</t>
  </si>
  <si>
    <t>3.12</t>
  </si>
  <si>
    <t>Perceraian mengikut Jenis Perkahwinan, Umur Isteri dan Tahun</t>
  </si>
  <si>
    <t>Divorces by Type of Marriages, Age of Wife and Year</t>
  </si>
  <si>
    <t>Jadual: 3.1   Perkahwinan mengikut Jenis Perkahwinan, Daerah dan Tahun</t>
  </si>
  <si>
    <t>Table: 3.1    Marriages by Type of Marriages, District and Year</t>
  </si>
  <si>
    <t>Daerah dan Jenis Perkahwinan</t>
  </si>
  <si>
    <r>
      <t xml:space="preserve">Tahun </t>
    </r>
    <r>
      <rPr>
        <sz val="13"/>
        <color indexed="8"/>
        <rFont val="Calibri"/>
        <family val="2"/>
      </rPr>
      <t>/</t>
    </r>
    <r>
      <rPr>
        <b/>
        <sz val="13"/>
        <color indexed="8"/>
        <rFont val="Calibri"/>
        <family val="2"/>
      </rPr>
      <t xml:space="preserve"> </t>
    </r>
    <r>
      <rPr>
        <i/>
        <sz val="13"/>
        <color indexed="8"/>
        <rFont val="Calibri"/>
        <family val="2"/>
      </rPr>
      <t>Year</t>
    </r>
  </si>
  <si>
    <t>District and Type of Marriages</t>
  </si>
  <si>
    <r>
      <t>Islam/</t>
    </r>
    <r>
      <rPr>
        <b/>
        <i/>
        <sz val="13"/>
        <color indexed="8"/>
        <rFont val="Calibri"/>
        <family val="2"/>
      </rPr>
      <t>Muslim</t>
    </r>
  </si>
  <si>
    <r>
      <t xml:space="preserve">Di luar Brunei/ </t>
    </r>
    <r>
      <rPr>
        <i/>
        <sz val="13"/>
        <color indexed="8"/>
        <rFont val="Calibri"/>
        <family val="2"/>
      </rPr>
      <t>Outside Brunei</t>
    </r>
  </si>
  <si>
    <r>
      <t>Sivil/</t>
    </r>
    <r>
      <rPr>
        <b/>
        <i/>
        <sz val="13"/>
        <color indexed="8"/>
        <rFont val="Calibri"/>
        <family val="2"/>
      </rPr>
      <t>Civil</t>
    </r>
  </si>
  <si>
    <r>
      <t>Adat dan lain-lain/</t>
    </r>
    <r>
      <rPr>
        <b/>
        <i/>
        <sz val="13"/>
        <color indexed="8"/>
        <rFont val="Calibri"/>
        <family val="2"/>
      </rPr>
      <t>Customary &amp; Others</t>
    </r>
  </si>
  <si>
    <t>Sumber :  Jabatan Kehakiman Negara dan Pejabat Peguam Negara</t>
  </si>
  <si>
    <t>Source :   State Judiciary Department and Attorney General's Chambers</t>
  </si>
  <si>
    <t>Jadual: 3.2        Perkahwinan mengikut Jenis Perkahwinan, Kumpulan Umur bagi Lelaki dan Tahun</t>
  </si>
  <si>
    <t>Table: 3.2          Marriages by Type of Marriages, Age Group of Groom and Year</t>
  </si>
  <si>
    <t>Jenis Perkahwinan dan Kumpulan Umur</t>
  </si>
  <si>
    <t>Type of Marriages and Age Group</t>
  </si>
  <si>
    <r>
      <t>Di bawah 15/</t>
    </r>
    <r>
      <rPr>
        <i/>
        <sz val="13"/>
        <color indexed="8"/>
        <rFont val="Calibri"/>
        <family val="2"/>
      </rPr>
      <t>Below 15</t>
    </r>
  </si>
  <si>
    <r>
      <t>70 ke atas/</t>
    </r>
    <r>
      <rPr>
        <i/>
        <sz val="13"/>
        <color indexed="8"/>
        <rFont val="Calibri"/>
        <family val="2"/>
      </rPr>
      <t>70 above</t>
    </r>
  </si>
  <si>
    <r>
      <t>Tidak Dinyatakan/</t>
    </r>
    <r>
      <rPr>
        <i/>
        <sz val="13"/>
        <color indexed="8"/>
        <rFont val="Calibri"/>
        <family val="2"/>
      </rPr>
      <t>Not Stated</t>
    </r>
  </si>
  <si>
    <t xml:space="preserve">Jadual: 3.3 Perkahwinan mengikut Jenis Perkahwinan, Kumpulan Umur, Tahun dan Taraf Perkahwinan yang Lalu bagi Lelaki </t>
  </si>
  <si>
    <t xml:space="preserve">Table: 3.3   Marriages by Type of Marriages, Age Group, Year and Previous Marital Status of Groom </t>
  </si>
  <si>
    <r>
      <t xml:space="preserve">(a) Bujang </t>
    </r>
    <r>
      <rPr>
        <sz val="13"/>
        <color indexed="8"/>
        <rFont val="Calibri"/>
        <family val="2"/>
      </rPr>
      <t xml:space="preserve">/ </t>
    </r>
    <r>
      <rPr>
        <i/>
        <sz val="13"/>
        <color indexed="8"/>
        <rFont val="Calibri"/>
        <family val="2"/>
      </rPr>
      <t>Single</t>
    </r>
  </si>
  <si>
    <r>
      <t>(b) Duda</t>
    </r>
    <r>
      <rPr>
        <sz val="13"/>
        <color indexed="8"/>
        <rFont val="Calibri"/>
        <family val="2"/>
      </rPr>
      <t xml:space="preserve"> / </t>
    </r>
    <r>
      <rPr>
        <i/>
        <sz val="13"/>
        <color indexed="8"/>
        <rFont val="Calibri"/>
        <family val="2"/>
      </rPr>
      <t>Widowed</t>
    </r>
  </si>
  <si>
    <r>
      <t>(c) Bercerai</t>
    </r>
    <r>
      <rPr>
        <sz val="13"/>
        <color indexed="8"/>
        <rFont val="Calibri"/>
        <family val="2"/>
      </rPr>
      <t xml:space="preserve"> / </t>
    </r>
    <r>
      <rPr>
        <i/>
        <sz val="13"/>
        <color indexed="8"/>
        <rFont val="Calibri"/>
        <family val="2"/>
      </rPr>
      <t>Divorced</t>
    </r>
  </si>
  <si>
    <r>
      <t xml:space="preserve">Tahun </t>
    </r>
    <r>
      <rPr>
        <sz val="13"/>
        <color indexed="8"/>
        <rFont val="Calibri"/>
        <family val="2"/>
      </rPr>
      <t>/</t>
    </r>
    <r>
      <rPr>
        <i/>
        <sz val="13"/>
        <color indexed="8"/>
        <rFont val="Calibri"/>
        <family val="2"/>
      </rPr>
      <t xml:space="preserve"> Year</t>
    </r>
  </si>
  <si>
    <r>
      <t xml:space="preserve">(d) Poligami </t>
    </r>
    <r>
      <rPr>
        <sz val="13"/>
        <color indexed="8"/>
        <rFont val="Calibri"/>
        <family val="2"/>
      </rPr>
      <t>/</t>
    </r>
    <r>
      <rPr>
        <b/>
        <sz val="13"/>
        <color indexed="8"/>
        <rFont val="Calibri"/>
        <family val="2"/>
      </rPr>
      <t xml:space="preserve"> </t>
    </r>
    <r>
      <rPr>
        <i/>
        <sz val="13"/>
        <color indexed="8"/>
        <rFont val="Calibri"/>
        <family val="2"/>
      </rPr>
      <t>Polygamy</t>
    </r>
  </si>
  <si>
    <r>
      <t>(e) Tidak Dinyatakan</t>
    </r>
    <r>
      <rPr>
        <sz val="13"/>
        <color indexed="8"/>
        <rFont val="Calibri"/>
        <family val="2"/>
      </rPr>
      <t xml:space="preserve"> /</t>
    </r>
    <r>
      <rPr>
        <i/>
        <sz val="13"/>
        <color indexed="8"/>
        <rFont val="Calibri"/>
        <family val="2"/>
      </rPr>
      <t xml:space="preserve"> Not Stated</t>
    </r>
  </si>
  <si>
    <t>Jadual: 3.4   Perkahwinan mengikut Jenis Perkahwinan, Kumpulan Umur bagi Perempuan dan Tahun</t>
  </si>
  <si>
    <t>Table: 3.4     Marriages by Type of Marriages, Age Group of Bride and Year</t>
  </si>
  <si>
    <t>Jadual: 3.5 Perkahwinan mengikut Jenis Perkahwinan, Kumpulan Umur, Tahun dan Taraf Perkahwinan yang Lalu bagi Perempuan</t>
  </si>
  <si>
    <t>Table:  3.5  Marriages by Type of Marriages, Age Group, Year and Previous Marital Status of Bride</t>
  </si>
  <si>
    <r>
      <t>(a) Bujang</t>
    </r>
    <r>
      <rPr>
        <sz val="13"/>
        <color indexed="8"/>
        <rFont val="Calibri"/>
        <family val="2"/>
      </rPr>
      <t xml:space="preserve"> / </t>
    </r>
    <r>
      <rPr>
        <i/>
        <sz val="13"/>
        <color indexed="8"/>
        <rFont val="Calibri"/>
        <family val="2"/>
      </rPr>
      <t>Single</t>
    </r>
  </si>
  <si>
    <r>
      <t xml:space="preserve">(b) Balu / </t>
    </r>
    <r>
      <rPr>
        <b/>
        <i/>
        <sz val="13"/>
        <color indexed="8"/>
        <rFont val="Calibri"/>
        <family val="2"/>
      </rPr>
      <t>Widowed</t>
    </r>
  </si>
  <si>
    <r>
      <t xml:space="preserve">(b) Balu </t>
    </r>
    <r>
      <rPr>
        <sz val="13"/>
        <color indexed="8"/>
        <rFont val="Calibri"/>
        <family val="2"/>
      </rPr>
      <t xml:space="preserve">/ </t>
    </r>
    <r>
      <rPr>
        <i/>
        <sz val="13"/>
        <color indexed="8"/>
        <rFont val="Calibri"/>
        <family val="2"/>
      </rPr>
      <t>Widowed</t>
    </r>
  </si>
  <si>
    <r>
      <t xml:space="preserve">(c) Bercerai </t>
    </r>
    <r>
      <rPr>
        <sz val="13"/>
        <color indexed="8"/>
        <rFont val="Calibri"/>
        <family val="2"/>
      </rPr>
      <t>/</t>
    </r>
    <r>
      <rPr>
        <b/>
        <sz val="13"/>
        <color indexed="8"/>
        <rFont val="Calibri"/>
        <family val="2"/>
      </rPr>
      <t xml:space="preserve"> </t>
    </r>
    <r>
      <rPr>
        <i/>
        <sz val="13"/>
        <color indexed="8"/>
        <rFont val="Calibri"/>
        <family val="2"/>
      </rPr>
      <t>Divorced</t>
    </r>
  </si>
  <si>
    <r>
      <t>Tahun</t>
    </r>
    <r>
      <rPr>
        <sz val="13"/>
        <color indexed="8"/>
        <rFont val="Calibri"/>
        <family val="2"/>
      </rPr>
      <t xml:space="preserve"> /</t>
    </r>
    <r>
      <rPr>
        <b/>
        <sz val="13"/>
        <color indexed="8"/>
        <rFont val="Calibri"/>
        <family val="2"/>
      </rPr>
      <t xml:space="preserve"> </t>
    </r>
    <r>
      <rPr>
        <i/>
        <sz val="13"/>
        <color indexed="8"/>
        <rFont val="Calibri"/>
        <family val="2"/>
      </rPr>
      <t>Year</t>
    </r>
  </si>
  <si>
    <r>
      <t>(d) Tidak Dinyatakan</t>
    </r>
    <r>
      <rPr>
        <sz val="13"/>
        <color indexed="8"/>
        <rFont val="Calibri"/>
        <family val="2"/>
      </rPr>
      <t xml:space="preserve"> /</t>
    </r>
    <r>
      <rPr>
        <i/>
        <sz val="13"/>
        <color indexed="8"/>
        <rFont val="Calibri"/>
        <family val="2"/>
      </rPr>
      <t xml:space="preserve"> Not Stated</t>
    </r>
  </si>
  <si>
    <t xml:space="preserve">Jadual: 3.6   Perkahwinan mengikut Jenis Perkahwinan, Bulan Perkahwinan dan Tahun </t>
  </si>
  <si>
    <t xml:space="preserve">Table: 3.6    Marriages by Type of Marriages, Month of Marriages and Year  </t>
  </si>
  <si>
    <t>Jenis dan Bulan Perkahwinan</t>
  </si>
  <si>
    <t>Type and Month of Marriages</t>
  </si>
  <si>
    <t>Jadual: 3.7    Perkahwinan mengikut Daerah, Bulan Perkahwinan dan Tahun</t>
  </si>
  <si>
    <t>Table:  3.7     Marriages by District, Month of Marriages and Year</t>
  </si>
  <si>
    <t>Daerah dan Bulan Perkahwinan</t>
  </si>
  <si>
    <r>
      <t>Tahun</t>
    </r>
    <r>
      <rPr>
        <sz val="13"/>
        <color indexed="8"/>
        <rFont val="Calibri"/>
        <family val="2"/>
      </rPr>
      <t xml:space="preserve"> /</t>
    </r>
    <r>
      <rPr>
        <i/>
        <sz val="13"/>
        <color indexed="8"/>
        <rFont val="Calibri"/>
        <family val="2"/>
      </rPr>
      <t xml:space="preserve"> Year</t>
    </r>
  </si>
  <si>
    <t>District and Month of Marriages</t>
  </si>
  <si>
    <t>Jadual: 3.7    Perkahwinan mengikut Daerah, Bulan Perkahwinan dan Tahun - Sambungan</t>
  </si>
  <si>
    <t>Table:  3.7     Marriages by District, Month of Marriages and Year - Continued</t>
  </si>
  <si>
    <r>
      <t>Tahun</t>
    </r>
    <r>
      <rPr>
        <i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/</t>
    </r>
    <r>
      <rPr>
        <i/>
        <sz val="12"/>
        <color indexed="8"/>
        <rFont val="Calibri"/>
        <family val="2"/>
      </rPr>
      <t xml:space="preserve"> Year</t>
    </r>
  </si>
  <si>
    <r>
      <t xml:space="preserve">Di Luar Brunei/ </t>
    </r>
    <r>
      <rPr>
        <b/>
        <i/>
        <sz val="13"/>
        <color indexed="8"/>
        <rFont val="Calibri"/>
        <family val="2"/>
      </rPr>
      <t>Outside Brunei</t>
    </r>
  </si>
  <si>
    <t>Jadual: 3.8   Perceraian mengikut Daerah, Bilangan Tanggungan Anak dan Tahun</t>
  </si>
  <si>
    <t>Table: 3.8    Divorces by District, Number of Dependent Children and Year</t>
  </si>
  <si>
    <t xml:space="preserve">Daerah dan Bilangan Anak </t>
  </si>
  <si>
    <t>District and No of Children</t>
  </si>
  <si>
    <r>
      <t>7 atau Lebih/</t>
    </r>
    <r>
      <rPr>
        <i/>
        <sz val="13"/>
        <color indexed="8"/>
        <rFont val="Calibri"/>
        <family val="2"/>
      </rPr>
      <t>7 or More</t>
    </r>
  </si>
  <si>
    <r>
      <t>Bilangan Anak Agregat/</t>
    </r>
    <r>
      <rPr>
        <i/>
        <sz val="13"/>
        <color indexed="8"/>
        <rFont val="Calibri"/>
        <family val="2"/>
      </rPr>
      <t>Aggregate Number of Children</t>
    </r>
    <r>
      <rPr>
        <sz val="13"/>
        <color indexed="8"/>
        <rFont val="Calibri"/>
        <family val="2"/>
      </rPr>
      <t xml:space="preserve"> </t>
    </r>
  </si>
  <si>
    <r>
      <t xml:space="preserve">Di Luar Brunei / </t>
    </r>
    <r>
      <rPr>
        <b/>
        <i/>
        <sz val="13"/>
        <color indexed="8"/>
        <rFont val="Calibri"/>
        <family val="2"/>
      </rPr>
      <t>Outside Brunei</t>
    </r>
  </si>
  <si>
    <t xml:space="preserve">Jadual: 3.9  Perceraian mengikut Daerah, Bilangan Tanggungan Anak, Tahun dan Jenis Perkahwinan </t>
  </si>
  <si>
    <t>Table: 3.9   Divorces by District, Number of Dependent Children, Year and Type of Marriages</t>
  </si>
  <si>
    <r>
      <t>(a) Islam</t>
    </r>
    <r>
      <rPr>
        <sz val="13"/>
        <color indexed="8"/>
        <rFont val="Calibri"/>
        <family val="2"/>
      </rPr>
      <t xml:space="preserve"> / </t>
    </r>
    <r>
      <rPr>
        <i/>
        <sz val="13"/>
        <color indexed="8"/>
        <rFont val="Calibri"/>
        <family val="2"/>
      </rPr>
      <t>Muslim</t>
    </r>
  </si>
  <si>
    <r>
      <t>Di Luar Brunei/</t>
    </r>
    <r>
      <rPr>
        <b/>
        <i/>
        <sz val="13"/>
        <color indexed="8"/>
        <rFont val="Calibri"/>
        <family val="2"/>
      </rPr>
      <t>Outside Brunei</t>
    </r>
  </si>
  <si>
    <t>Sumber :  Jabatan Kehakiman Negara</t>
  </si>
  <si>
    <t xml:space="preserve">Source :   State Judiciary Department </t>
  </si>
  <si>
    <r>
      <t xml:space="preserve">(b) Sivil / </t>
    </r>
    <r>
      <rPr>
        <b/>
        <i/>
        <sz val="13"/>
        <color indexed="8"/>
        <rFont val="Calibri"/>
        <family val="2"/>
      </rPr>
      <t>Civil</t>
    </r>
  </si>
  <si>
    <t>Nota: Pendaftaran Perceraian Sivil bagi Daerah Belait, Daerah Tutong dan Daerah Temburong hanya dibuat di Daerah Brunei Muara</t>
  </si>
  <si>
    <t>Note: Civil Divorces for Belait District, Tutong District and Belait District are registered in Brunei Muara District.</t>
  </si>
  <si>
    <t>Jadual: 3.10   Perceraian mengikut Jenis, Tempoh Perkahwinan dan Tahun</t>
  </si>
  <si>
    <t>Table: 3.10     Divorces by Type, Duration of Marriages and Year</t>
  </si>
  <si>
    <t>Jenis dan Tempoh Perkahwinan</t>
  </si>
  <si>
    <t>Type and Duration of Marriages</t>
  </si>
  <si>
    <r>
      <t>Di bawah 1 Tahun/</t>
    </r>
    <r>
      <rPr>
        <i/>
        <sz val="13"/>
        <color indexed="8"/>
        <rFont val="Calibri"/>
        <family val="2"/>
      </rPr>
      <t>Below 1 Year</t>
    </r>
  </si>
  <si>
    <t>10-14</t>
  </si>
  <si>
    <r>
      <t>20 ke atas/</t>
    </r>
    <r>
      <rPr>
        <i/>
        <sz val="13"/>
        <color indexed="8"/>
        <rFont val="Calibri"/>
        <family val="2"/>
      </rPr>
      <t>20 above</t>
    </r>
  </si>
  <si>
    <r>
      <rPr>
        <sz val="13"/>
        <color indexed="8"/>
        <rFont val="Calibri"/>
        <family val="2"/>
      </rPr>
      <t>Tidak Dinyatakan/</t>
    </r>
    <r>
      <rPr>
        <i/>
        <sz val="13"/>
        <color indexed="8"/>
        <rFont val="Calibri"/>
        <family val="2"/>
      </rPr>
      <t>Not Stated</t>
    </r>
  </si>
  <si>
    <t>Di bawah 1 tahun</t>
  </si>
  <si>
    <t>1-4</t>
  </si>
  <si>
    <t>5-9</t>
  </si>
  <si>
    <t>10-19</t>
  </si>
  <si>
    <t>20+</t>
  </si>
  <si>
    <t>Tidak di nyatakan</t>
  </si>
  <si>
    <t>Jadual: 3.11   Perceraian mengikut Jenis Perkahwinan, Umur Suami dan Tahun</t>
  </si>
  <si>
    <t>Table: 3.11     Divorces by Type of Marriages, Age of Husband and Year</t>
  </si>
  <si>
    <t>Jenis Perkahwinan dan Umur Suami</t>
  </si>
  <si>
    <t>Type of Marriages and Age of Husband</t>
  </si>
  <si>
    <r>
      <t>Di bawah 15 Tahun/</t>
    </r>
    <r>
      <rPr>
        <i/>
        <sz val="13"/>
        <color indexed="8"/>
        <rFont val="Calibri"/>
        <family val="2"/>
      </rPr>
      <t>Below 15 Year</t>
    </r>
  </si>
  <si>
    <t>55-59</t>
  </si>
  <si>
    <t>60-64</t>
  </si>
  <si>
    <t>65-69</t>
  </si>
  <si>
    <t>70-74</t>
  </si>
  <si>
    <r>
      <t>75 ke atas/</t>
    </r>
    <r>
      <rPr>
        <i/>
        <sz val="13"/>
        <color indexed="8"/>
        <rFont val="Calibri"/>
        <family val="2"/>
      </rPr>
      <t>75 above</t>
    </r>
  </si>
  <si>
    <t>20-49</t>
  </si>
  <si>
    <t>50 and above</t>
  </si>
  <si>
    <t>Jadual: 3.12   Perceraian mengikut Jenis Perkahwinan, Umur Isteri dan Tahun</t>
  </si>
  <si>
    <t>Table: 3.12    Divorces by Type of Marriages, Age of Wife and Year</t>
  </si>
  <si>
    <t>Jenis Perkahwinan dan Umur Isteri</t>
  </si>
  <si>
    <t>Type of Marriages and Age of Wife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</si>
</sst>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_(* #,##0.0_);_(* \(#,##0.0\);_(* \-??_);_(@_)"/>
    <numFmt numFmtId="167" formatCode="#,##0;[Red]#,##0"/>
    <numFmt numFmtId="168" formatCode="_(* #,##0.0_);_(* \(#,##0.0\);_(* &quot;-&quot;??_);_(@_)"/>
    <numFmt numFmtId="169" formatCode="0.0%"/>
    <numFmt numFmtId="170" formatCode="_(* #,##0_);_(* \(#,##0\);_(* &quot;-&quot;??_);_(@_)"/>
    <numFmt numFmtId="171" formatCode="0.0"/>
    <numFmt numFmtId="172" formatCode="#,##0.0_);\(#,##0.0\)"/>
  </numFmts>
  <fonts count="6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i/>
      <sz val="13"/>
      <color indexed="8"/>
      <name val="Calibri"/>
      <family val="2"/>
    </font>
    <font>
      <b/>
      <i/>
      <sz val="13"/>
      <color indexed="8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vertAlign val="superscript"/>
      <sz val="13"/>
      <color indexed="8"/>
      <name val="Calibri"/>
      <family val="2"/>
    </font>
    <font>
      <sz val="14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b/>
      <sz val="13"/>
      <color indexed="8"/>
      <name val="Calibri"/>
      <family val="2"/>
      <scheme val="minor"/>
    </font>
    <font>
      <i/>
      <sz val="13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3"/>
      <color theme="1"/>
      <name val="Calibri"/>
      <family val="2"/>
    </font>
    <font>
      <sz val="12"/>
      <color theme="1"/>
      <name val="Calibri"/>
      <family val="2"/>
    </font>
    <font>
      <sz val="12"/>
      <color rgb="FFFFFFFF"/>
      <name val="Calibri"/>
      <family val="2"/>
    </font>
    <font>
      <sz val="13"/>
      <color rgb="FFFFFFFF"/>
      <name val="Calibri"/>
      <family val="2"/>
    </font>
    <font>
      <b/>
      <sz val="13"/>
      <color rgb="FFFFFFFF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rgb="FFFF0000"/>
      <name val="Calibri"/>
      <family val="2"/>
    </font>
    <font>
      <b/>
      <sz val="12"/>
      <name val="Calibri"/>
      <family val="2"/>
      <scheme val="minor"/>
    </font>
    <font>
      <b/>
      <i/>
      <sz val="13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i/>
      <sz val="13"/>
      <name val="Calibri"/>
      <family val="2"/>
    </font>
    <font>
      <sz val="12"/>
      <color indexed="8"/>
      <name val="Calibri"/>
      <family val="2"/>
      <scheme val="minor"/>
    </font>
    <font>
      <b/>
      <sz val="12"/>
      <color rgb="FFFF0000"/>
      <name val="Calibri"/>
      <family val="2"/>
    </font>
    <font>
      <b/>
      <sz val="24"/>
      <color rgb="FFFF0000"/>
      <name val="Calibri"/>
      <family val="2"/>
    </font>
    <font>
      <i/>
      <sz val="24"/>
      <color rgb="FFFF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3"/>
      <color rgb="FFFF0000"/>
      <name val="Calibri"/>
      <family val="2"/>
    </font>
    <font>
      <sz val="11"/>
      <color rgb="FFFF0000"/>
      <name val="Calibri"/>
      <family val="2"/>
    </font>
    <font>
      <i/>
      <sz val="11"/>
      <name val="Calibri"/>
      <family val="2"/>
    </font>
    <font>
      <sz val="13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7"/>
      </left>
      <right/>
      <top/>
      <bottom/>
      <diagonal/>
    </border>
  </borders>
  <cellStyleXfs count="10">
    <xf numFmtId="0" fontId="0" fillId="0" borderId="0"/>
    <xf numFmtId="164" fontId="9" fillId="0" borderId="0" applyFill="0" applyBorder="0" applyAlignment="0" applyProtection="0"/>
    <xf numFmtId="164" fontId="9" fillId="0" borderId="0" applyFill="0" applyBorder="0" applyAlignment="0" applyProtection="0"/>
    <xf numFmtId="0" fontId="26" fillId="0" borderId="0"/>
    <xf numFmtId="9" fontId="2" fillId="0" borderId="0" applyFill="0" applyBorder="0" applyAlignment="0" applyProtection="0"/>
    <xf numFmtId="0" fontId="9" fillId="0" borderId="0"/>
    <xf numFmtId="0" fontId="1" fillId="0" borderId="0"/>
    <xf numFmtId="43" fontId="9" fillId="0" borderId="0" applyFont="0" applyFill="0" applyBorder="0" applyAlignment="0" applyProtection="0"/>
    <xf numFmtId="0" fontId="46" fillId="0" borderId="0"/>
    <xf numFmtId="0" fontId="46" fillId="0" borderId="0"/>
  </cellStyleXfs>
  <cellXfs count="519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37" fontId="4" fillId="0" borderId="0" xfId="1" applyNumberFormat="1" applyFont="1" applyFill="1" applyBorder="1" applyAlignment="1" applyProtection="1">
      <alignment horizontal="right" vertical="center"/>
    </xf>
    <xf numFmtId="37" fontId="3" fillId="0" borderId="0" xfId="1" applyNumberFormat="1" applyFont="1" applyFill="1" applyBorder="1" applyAlignment="1" applyProtection="1">
      <alignment horizontal="right" vertical="center"/>
    </xf>
    <xf numFmtId="0" fontId="7" fillId="0" borderId="2" xfId="0" applyFont="1" applyBorder="1"/>
    <xf numFmtId="0" fontId="3" fillId="0" borderId="2" xfId="0" applyFont="1" applyBorder="1"/>
    <xf numFmtId="37" fontId="3" fillId="0" borderId="0" xfId="1" applyNumberFormat="1" applyFont="1" applyFill="1" applyBorder="1" applyAlignment="1" applyProtection="1">
      <alignment horizontal="right" vertical="center" indent="1"/>
    </xf>
    <xf numFmtId="167" fontId="4" fillId="0" borderId="0" xfId="1" applyNumberFormat="1" applyFont="1" applyFill="1" applyBorder="1" applyAlignment="1" applyProtection="1">
      <alignment horizontal="right" vertical="center" indent="2"/>
    </xf>
    <xf numFmtId="0" fontId="10" fillId="0" borderId="0" xfId="0" applyFont="1" applyAlignment="1">
      <alignment horizontal="right"/>
    </xf>
    <xf numFmtId="167" fontId="3" fillId="0" borderId="0" xfId="1" applyNumberFormat="1" applyFont="1" applyFill="1" applyBorder="1" applyAlignment="1" applyProtection="1">
      <alignment horizontal="right" vertical="center"/>
    </xf>
    <xf numFmtId="37" fontId="3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167" fontId="3" fillId="0" borderId="2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27" fillId="0" borderId="0" xfId="0" applyFont="1"/>
    <xf numFmtId="0" fontId="4" fillId="0" borderId="2" xfId="0" applyFont="1" applyBorder="1"/>
    <xf numFmtId="37" fontId="4" fillId="0" borderId="2" xfId="1" applyNumberFormat="1" applyFont="1" applyFill="1" applyBorder="1" applyAlignment="1" applyProtection="1">
      <alignment horizontal="right" vertical="center"/>
    </xf>
    <xf numFmtId="0" fontId="2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3" fontId="15" fillId="0" borderId="3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3" fontId="18" fillId="0" borderId="2" xfId="0" applyNumberFormat="1" applyFont="1" applyBorder="1" applyAlignment="1">
      <alignment horizontal="left" vertic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37" fontId="16" fillId="0" borderId="0" xfId="1" applyNumberFormat="1" applyFont="1" applyFill="1" applyBorder="1" applyAlignment="1" applyProtection="1">
      <alignment horizontal="right" vertical="center"/>
    </xf>
    <xf numFmtId="0" fontId="17" fillId="0" borderId="0" xfId="0" applyFont="1" applyAlignment="1">
      <alignment horizontal="left" vertical="center" indent="1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37" fontId="15" fillId="0" borderId="0" xfId="1" applyNumberFormat="1" applyFont="1" applyFill="1" applyBorder="1" applyAlignment="1" applyProtection="1">
      <alignment horizontal="right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1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vertical="center"/>
    </xf>
    <xf numFmtId="37" fontId="15" fillId="0" borderId="2" xfId="1" applyNumberFormat="1" applyFont="1" applyFill="1" applyBorder="1" applyAlignment="1" applyProtection="1">
      <alignment horizontal="right" vertical="center"/>
    </xf>
    <xf numFmtId="0" fontId="16" fillId="0" borderId="2" xfId="0" applyFont="1" applyBorder="1" applyAlignment="1">
      <alignment horizontal="left" vertical="center"/>
    </xf>
    <xf numFmtId="167" fontId="15" fillId="0" borderId="0" xfId="1" applyNumberFormat="1" applyFont="1" applyFill="1" applyBorder="1" applyAlignment="1" applyProtection="1">
      <alignment horizontal="right" vertical="center"/>
    </xf>
    <xf numFmtId="37" fontId="15" fillId="0" borderId="3" xfId="1" applyNumberFormat="1" applyFont="1" applyFill="1" applyBorder="1" applyAlignment="1" applyProtection="1">
      <alignment horizontal="right" vertical="center"/>
    </xf>
    <xf numFmtId="0" fontId="10" fillId="0" borderId="2" xfId="0" applyFont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0" fontId="15" fillId="0" borderId="2" xfId="0" applyFont="1" applyBorder="1" applyAlignment="1">
      <alignment horizontal="right" vertical="center" indent="1"/>
    </xf>
    <xf numFmtId="3" fontId="15" fillId="0" borderId="2" xfId="0" applyNumberFormat="1" applyFont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4" fillId="0" borderId="3" xfId="0" applyFont="1" applyBorder="1" applyAlignment="1">
      <alignment vertical="center"/>
    </xf>
    <xf numFmtId="0" fontId="3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30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49" fontId="3" fillId="0" borderId="0" xfId="0" applyNumberFormat="1" applyFont="1"/>
    <xf numFmtId="49" fontId="30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3" fillId="0" borderId="2" xfId="0" applyNumberFormat="1" applyFont="1" applyBorder="1"/>
    <xf numFmtId="37" fontId="32" fillId="0" borderId="0" xfId="1" applyNumberFormat="1" applyFont="1" applyFill="1" applyBorder="1" applyAlignment="1" applyProtection="1">
      <alignment horizontal="right" vertical="center"/>
    </xf>
    <xf numFmtId="0" fontId="32" fillId="0" borderId="0" xfId="0" applyFont="1" applyAlignment="1">
      <alignment horizontal="right" vertical="center"/>
    </xf>
    <xf numFmtId="37" fontId="19" fillId="0" borderId="0" xfId="1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horizontal="right" vertical="center"/>
    </xf>
    <xf numFmtId="37" fontId="20" fillId="0" borderId="2" xfId="1" applyNumberFormat="1" applyFont="1" applyFill="1" applyBorder="1" applyAlignment="1" applyProtection="1">
      <alignment horizontal="right" vertical="center"/>
    </xf>
    <xf numFmtId="37" fontId="20" fillId="0" borderId="3" xfId="1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/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33" fillId="0" borderId="0" xfId="0" applyFont="1"/>
    <xf numFmtId="0" fontId="34" fillId="0" borderId="0" xfId="0" applyFont="1" applyAlignment="1">
      <alignment horizontal="center"/>
    </xf>
    <xf numFmtId="37" fontId="35" fillId="0" borderId="0" xfId="1" applyNumberFormat="1" applyFont="1" applyFill="1" applyBorder="1" applyAlignment="1" applyProtection="1">
      <alignment horizontal="center" vertical="center"/>
    </xf>
    <xf numFmtId="37" fontId="34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/>
    </xf>
    <xf numFmtId="37" fontId="32" fillId="0" borderId="0" xfId="1" applyNumberFormat="1" applyFont="1" applyFill="1" applyBorder="1" applyAlignment="1" applyProtection="1">
      <alignment horizontal="center" vertical="center"/>
    </xf>
    <xf numFmtId="37" fontId="16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" fontId="20" fillId="0" borderId="2" xfId="0" applyNumberFormat="1" applyFont="1" applyBorder="1" applyAlignment="1">
      <alignment horizontal="right" vertical="center"/>
    </xf>
    <xf numFmtId="165" fontId="9" fillId="0" borderId="0" xfId="1" applyNumberFormat="1"/>
    <xf numFmtId="37" fontId="21" fillId="0" borderId="0" xfId="0" applyNumberFormat="1" applyFont="1" applyAlignment="1">
      <alignment horizontal="right" vertical="center" indent="1"/>
    </xf>
    <xf numFmtId="0" fontId="21" fillId="0" borderId="0" xfId="0" applyFont="1" applyAlignment="1">
      <alignment horizontal="left"/>
    </xf>
    <xf numFmtId="0" fontId="22" fillId="0" borderId="2" xfId="0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2" xfId="0" applyFont="1" applyBorder="1"/>
    <xf numFmtId="0" fontId="27" fillId="0" borderId="2" xfId="0" applyFont="1" applyBorder="1"/>
    <xf numFmtId="0" fontId="37" fillId="0" borderId="0" xfId="0" applyFont="1"/>
    <xf numFmtId="37" fontId="37" fillId="0" borderId="0" xfId="0" applyNumberFormat="1" applyFont="1" applyAlignment="1">
      <alignment horizontal="right" vertical="center" indent="1"/>
    </xf>
    <xf numFmtId="0" fontId="33" fillId="0" borderId="0" xfId="0" applyFont="1" applyAlignment="1">
      <alignment horizontal="left" indent="2"/>
    </xf>
    <xf numFmtId="37" fontId="33" fillId="0" borderId="0" xfId="1" applyNumberFormat="1" applyFont="1" applyFill="1" applyBorder="1" applyAlignment="1" applyProtection="1">
      <alignment horizontal="right" vertical="center" indent="1"/>
    </xf>
    <xf numFmtId="0" fontId="38" fillId="0" borderId="0" xfId="0" applyFont="1" applyAlignment="1">
      <alignment horizontal="left" indent="2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4" fontId="3" fillId="0" borderId="0" xfId="0" applyNumberFormat="1" applyFont="1"/>
    <xf numFmtId="1" fontId="3" fillId="0" borderId="0" xfId="0" applyNumberFormat="1" applyFont="1"/>
    <xf numFmtId="0" fontId="39" fillId="0" borderId="2" xfId="0" applyFont="1" applyBorder="1" applyAlignment="1">
      <alignment horizontal="right" vertical="center" indent="1"/>
    </xf>
    <xf numFmtId="0" fontId="32" fillId="0" borderId="1" xfId="0" applyFont="1" applyBorder="1" applyAlignment="1">
      <alignment horizontal="center"/>
    </xf>
    <xf numFmtId="37" fontId="39" fillId="0" borderId="2" xfId="1" applyNumberFormat="1" applyFont="1" applyFill="1" applyBorder="1" applyAlignment="1" applyProtection="1">
      <alignment horizontal="right" vertical="center"/>
    </xf>
    <xf numFmtId="37" fontId="39" fillId="0" borderId="3" xfId="1" applyNumberFormat="1" applyFont="1" applyFill="1" applyBorder="1" applyAlignment="1" applyProtection="1">
      <alignment horizontal="right" vertical="center"/>
    </xf>
    <xf numFmtId="3" fontId="39" fillId="0" borderId="0" xfId="0" applyNumberFormat="1" applyFont="1" applyAlignment="1">
      <alignment horizontal="right" vertical="center"/>
    </xf>
    <xf numFmtId="167" fontId="39" fillId="0" borderId="0" xfId="1" applyNumberFormat="1" applyFont="1" applyFill="1" applyBorder="1" applyAlignment="1" applyProtection="1">
      <alignment horizontal="right" vertical="center"/>
    </xf>
    <xf numFmtId="3" fontId="15" fillId="0" borderId="0" xfId="0" applyNumberFormat="1" applyFont="1" applyAlignment="1">
      <alignment vertical="center" wrapText="1"/>
    </xf>
    <xf numFmtId="3" fontId="15" fillId="0" borderId="0" xfId="0" applyNumberFormat="1" applyFont="1" applyAlignment="1">
      <alignment horizontal="right" vertical="center" wrapText="1"/>
    </xf>
    <xf numFmtId="37" fontId="3" fillId="0" borderId="0" xfId="2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Alignment="1">
      <alignment horizontal="center"/>
    </xf>
    <xf numFmtId="167" fontId="3" fillId="0" borderId="0" xfId="0" applyNumberFormat="1" applyFont="1"/>
    <xf numFmtId="37" fontId="40" fillId="0" borderId="0" xfId="1" applyNumberFormat="1" applyFont="1" applyFill="1" applyBorder="1" applyAlignment="1" applyProtection="1">
      <alignment horizontal="center" vertical="center"/>
    </xf>
    <xf numFmtId="3" fontId="3" fillId="0" borderId="0" xfId="0" applyNumberFormat="1" applyFont="1"/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5" fontId="16" fillId="0" borderId="0" xfId="1" applyNumberFormat="1" applyFont="1" applyAlignment="1">
      <alignment horizontal="center" vertical="center"/>
    </xf>
    <xf numFmtId="165" fontId="16" fillId="0" borderId="0" xfId="1" applyNumberFormat="1" applyFont="1" applyFill="1" applyBorder="1" applyAlignment="1" applyProtection="1">
      <alignment horizontal="right" vertical="center"/>
    </xf>
    <xf numFmtId="0" fontId="16" fillId="0" borderId="2" xfId="0" applyFont="1" applyBorder="1" applyAlignment="1">
      <alignment horizontal="center"/>
    </xf>
    <xf numFmtId="3" fontId="14" fillId="0" borderId="0" xfId="0" applyNumberFormat="1" applyFont="1" applyAlignment="1">
      <alignment horizontal="right" vertical="center"/>
    </xf>
    <xf numFmtId="167" fontId="14" fillId="0" borderId="0" xfId="1" applyNumberFormat="1" applyFont="1" applyFill="1" applyBorder="1" applyAlignment="1" applyProtection="1">
      <alignment horizontal="right" vertical="center"/>
    </xf>
    <xf numFmtId="0" fontId="17" fillId="0" borderId="2" xfId="0" applyFont="1" applyBorder="1" applyAlignment="1">
      <alignment horizontal="right" vertical="center"/>
    </xf>
    <xf numFmtId="37" fontId="14" fillId="0" borderId="0" xfId="1" applyNumberFormat="1" applyFont="1" applyFill="1" applyBorder="1" applyAlignment="1" applyProtection="1">
      <alignment horizontal="right" vertical="center"/>
    </xf>
    <xf numFmtId="0" fontId="17" fillId="0" borderId="0" xfId="0" applyFont="1" applyAlignment="1">
      <alignment horizontal="right" vertical="center"/>
    </xf>
    <xf numFmtId="165" fontId="16" fillId="0" borderId="0" xfId="1" applyNumberFormat="1" applyFont="1" applyBorder="1" applyAlignment="1">
      <alignment horizontal="center"/>
    </xf>
    <xf numFmtId="165" fontId="16" fillId="0" borderId="0" xfId="1" applyNumberFormat="1" applyFont="1" applyFill="1" applyAlignment="1">
      <alignment horizontal="right" vertical="center"/>
    </xf>
    <xf numFmtId="165" fontId="16" fillId="0" borderId="0" xfId="1" applyNumberFormat="1" applyFont="1" applyAlignment="1">
      <alignment horizontal="center"/>
    </xf>
    <xf numFmtId="165" fontId="16" fillId="0" borderId="0" xfId="1" applyNumberFormat="1" applyFont="1" applyAlignment="1">
      <alignment horizontal="right" vertical="center"/>
    </xf>
    <xf numFmtId="165" fontId="16" fillId="0" borderId="2" xfId="1" applyNumberFormat="1" applyFont="1" applyBorder="1" applyAlignment="1">
      <alignment horizontal="center"/>
    </xf>
    <xf numFmtId="165" fontId="16" fillId="0" borderId="2" xfId="1" applyNumberFormat="1" applyFont="1" applyBorder="1" applyAlignment="1">
      <alignment horizontal="right" vertical="center"/>
    </xf>
    <xf numFmtId="165" fontId="14" fillId="0" borderId="0" xfId="1" applyNumberFormat="1" applyFont="1" applyBorder="1" applyAlignment="1">
      <alignment horizontal="right" vertical="center"/>
    </xf>
    <xf numFmtId="165" fontId="14" fillId="0" borderId="0" xfId="1" applyNumberFormat="1" applyFont="1" applyFill="1" applyBorder="1" applyAlignment="1" applyProtection="1">
      <alignment horizontal="right" vertical="center"/>
    </xf>
    <xf numFmtId="165" fontId="16" fillId="0" borderId="2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 applyProtection="1">
      <alignment horizontal="right" vertical="center"/>
    </xf>
    <xf numFmtId="165" fontId="3" fillId="0" borderId="0" xfId="1" applyNumberFormat="1" applyFont="1" applyAlignment="1">
      <alignment horizontal="center"/>
    </xf>
    <xf numFmtId="165" fontId="25" fillId="0" borderId="0" xfId="1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37" fontId="33" fillId="0" borderId="0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167" fontId="27" fillId="0" borderId="2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37" fontId="4" fillId="0" borderId="0" xfId="1" applyNumberFormat="1" applyFont="1" applyFill="1" applyBorder="1" applyAlignment="1" applyProtection="1">
      <alignment horizontal="center"/>
    </xf>
    <xf numFmtId="166" fontId="16" fillId="0" borderId="0" xfId="1" quotePrefix="1" applyNumberFormat="1" applyFont="1" applyAlignment="1">
      <alignment horizontal="right" vertical="center"/>
    </xf>
    <xf numFmtId="37" fontId="3" fillId="0" borderId="0" xfId="0" applyNumberFormat="1" applyFont="1" applyAlignment="1">
      <alignment vertical="center"/>
    </xf>
    <xf numFmtId="165" fontId="3" fillId="0" borderId="0" xfId="1" applyNumberFormat="1" applyFont="1" applyAlignment="1">
      <alignment horizontal="center" vertical="center"/>
    </xf>
    <xf numFmtId="165" fontId="16" fillId="0" borderId="0" xfId="1" applyNumberFormat="1" applyFont="1" applyAlignment="1">
      <alignment horizontal="right"/>
    </xf>
    <xf numFmtId="165" fontId="14" fillId="0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8" fontId="3" fillId="0" borderId="0" xfId="0" applyNumberFormat="1" applyFont="1"/>
    <xf numFmtId="37" fontId="16" fillId="0" borderId="0" xfId="0" applyNumberFormat="1" applyFont="1" applyAlignment="1">
      <alignment horizontal="right"/>
    </xf>
    <xf numFmtId="165" fontId="16" fillId="0" borderId="0" xfId="1" applyNumberFormat="1" applyFont="1" applyFill="1" applyBorder="1" applyAlignment="1" applyProtection="1">
      <alignment horizontal="center" vertical="center"/>
    </xf>
    <xf numFmtId="165" fontId="32" fillId="0" borderId="0" xfId="1" applyNumberFormat="1" applyFont="1" applyFill="1" applyBorder="1" applyAlignment="1" applyProtection="1">
      <alignment horizontal="right" vertical="center"/>
    </xf>
    <xf numFmtId="165" fontId="16" fillId="0" borderId="0" xfId="0" applyNumberFormat="1" applyFont="1" applyAlignment="1">
      <alignment horizontal="right"/>
    </xf>
    <xf numFmtId="0" fontId="14" fillId="0" borderId="4" xfId="0" applyFont="1" applyBorder="1" applyAlignment="1">
      <alignment horizontal="center"/>
    </xf>
    <xf numFmtId="165" fontId="8" fillId="0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8" fillId="0" borderId="0" xfId="1" applyNumberFormat="1" applyFont="1" applyFill="1" applyBorder="1" applyAlignment="1" applyProtection="1">
      <alignment horizontal="right" vertical="center"/>
    </xf>
    <xf numFmtId="166" fontId="14" fillId="0" borderId="0" xfId="1" quotePrefix="1" applyNumberFormat="1" applyFont="1" applyAlignment="1">
      <alignment horizontal="right" vertical="center"/>
    </xf>
    <xf numFmtId="0" fontId="27" fillId="0" borderId="2" xfId="0" applyFont="1" applyBorder="1" applyAlignment="1">
      <alignment horizontal="center"/>
    </xf>
    <xf numFmtId="167" fontId="27" fillId="0" borderId="2" xfId="1" applyNumberFormat="1" applyFont="1" applyFill="1" applyBorder="1" applyAlignment="1" applyProtection="1">
      <alignment horizontal="center" vertical="center"/>
    </xf>
    <xf numFmtId="165" fontId="27" fillId="0" borderId="0" xfId="0" applyNumberFormat="1" applyFont="1"/>
    <xf numFmtId="165" fontId="3" fillId="0" borderId="0" xfId="0" applyNumberFormat="1" applyFont="1"/>
    <xf numFmtId="169" fontId="2" fillId="0" borderId="0" xfId="4" applyNumberFormat="1" applyFill="1"/>
    <xf numFmtId="0" fontId="2" fillId="0" borderId="0" xfId="4" applyNumberFormat="1" applyFill="1"/>
    <xf numFmtId="165" fontId="3" fillId="0" borderId="0" xfId="1" applyNumberFormat="1" applyFont="1"/>
    <xf numFmtId="165" fontId="4" fillId="0" borderId="0" xfId="1" applyNumberFormat="1" applyFont="1"/>
    <xf numFmtId="3" fontId="15" fillId="0" borderId="2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" fillId="0" borderId="0" xfId="5" applyFont="1" applyAlignment="1">
      <alignment horizontal="left" vertical="center"/>
    </xf>
    <xf numFmtId="0" fontId="4" fillId="0" borderId="0" xfId="5" applyFont="1"/>
    <xf numFmtId="0" fontId="21" fillId="0" borderId="0" xfId="5" applyFont="1"/>
    <xf numFmtId="0" fontId="3" fillId="0" borderId="0" xfId="5" applyFont="1"/>
    <xf numFmtId="0" fontId="5" fillId="0" borderId="2" xfId="5" applyFont="1" applyBorder="1" applyAlignment="1">
      <alignment horizontal="left" vertical="center"/>
    </xf>
    <xf numFmtId="0" fontId="5" fillId="0" borderId="2" xfId="5" applyFont="1" applyBorder="1"/>
    <xf numFmtId="0" fontId="22" fillId="0" borderId="2" xfId="5" applyFont="1" applyBorder="1" applyAlignment="1">
      <alignment horizontal="center"/>
    </xf>
    <xf numFmtId="0" fontId="5" fillId="0" borderId="0" xfId="5" applyFont="1" applyAlignment="1">
      <alignment horizontal="center" vertical="center"/>
    </xf>
    <xf numFmtId="0" fontId="5" fillId="0" borderId="0" xfId="5" applyFont="1"/>
    <xf numFmtId="0" fontId="23" fillId="0" borderId="0" xfId="5" applyFont="1"/>
    <xf numFmtId="0" fontId="30" fillId="0" borderId="0" xfId="5" applyFont="1" applyAlignment="1">
      <alignment horizontal="left" vertical="center" wrapText="1"/>
    </xf>
    <xf numFmtId="0" fontId="21" fillId="0" borderId="0" xfId="6" applyFont="1" applyAlignment="1">
      <alignment horizontal="center" vertical="center"/>
    </xf>
    <xf numFmtId="0" fontId="3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0" fontId="5" fillId="0" borderId="0" xfId="5" applyFont="1" applyAlignment="1">
      <alignment horizontal="left" vertical="center" wrapText="1"/>
    </xf>
    <xf numFmtId="0" fontId="5" fillId="0" borderId="0" xfId="5" applyFont="1" applyAlignment="1">
      <alignment horizontal="left" vertical="center"/>
    </xf>
    <xf numFmtId="0" fontId="23" fillId="0" borderId="0" xfId="6" applyFont="1" applyAlignment="1">
      <alignment horizontal="center" vertical="center"/>
    </xf>
    <xf numFmtId="0" fontId="5" fillId="0" borderId="0" xfId="5" applyFont="1" applyAlignment="1">
      <alignment horizontal="center"/>
    </xf>
    <xf numFmtId="0" fontId="23" fillId="0" borderId="0" xfId="5" applyFont="1" applyAlignment="1">
      <alignment horizontal="center"/>
    </xf>
    <xf numFmtId="0" fontId="41" fillId="0" borderId="0" xfId="6" applyFont="1" applyAlignment="1">
      <alignment horizontal="center" vertical="center" wrapText="1"/>
    </xf>
    <xf numFmtId="0" fontId="28" fillId="0" borderId="0" xfId="6" applyFont="1" applyAlignment="1">
      <alignment vertical="center" wrapText="1"/>
    </xf>
    <xf numFmtId="0" fontId="23" fillId="0" borderId="0" xfId="6" applyFont="1" applyAlignment="1">
      <alignment horizontal="center" vertical="center" wrapText="1"/>
    </xf>
    <xf numFmtId="0" fontId="17" fillId="0" borderId="0" xfId="6" applyFont="1" applyAlignment="1">
      <alignment vertical="center" wrapText="1"/>
    </xf>
    <xf numFmtId="0" fontId="14" fillId="0" borderId="0" xfId="6" applyFont="1" applyAlignment="1">
      <alignment horizontal="left" vertical="center"/>
    </xf>
    <xf numFmtId="0" fontId="17" fillId="0" borderId="0" xfId="6" applyFont="1" applyAlignment="1">
      <alignment horizontal="left" vertical="center"/>
    </xf>
    <xf numFmtId="0" fontId="23" fillId="0" borderId="0" xfId="5" applyFont="1" applyAlignment="1">
      <alignment horizontal="left" vertical="center"/>
    </xf>
    <xf numFmtId="0" fontId="28" fillId="0" borderId="0" xfId="6" applyFont="1" applyAlignment="1">
      <alignment horizontal="left" vertical="center"/>
    </xf>
    <xf numFmtId="0" fontId="3" fillId="0" borderId="2" xfId="5" applyFont="1" applyBorder="1"/>
    <xf numFmtId="0" fontId="23" fillId="0" borderId="2" xfId="5" applyFont="1" applyBorder="1" applyAlignment="1">
      <alignment horizontal="center"/>
    </xf>
    <xf numFmtId="49" fontId="30" fillId="0" borderId="0" xfId="5" applyNumberFormat="1" applyFont="1" applyAlignment="1">
      <alignment horizontal="left" vertical="center"/>
    </xf>
    <xf numFmtId="49" fontId="31" fillId="0" borderId="0" xfId="5" applyNumberFormat="1" applyFont="1" applyAlignment="1">
      <alignment horizontal="left" vertical="center"/>
    </xf>
    <xf numFmtId="0" fontId="22" fillId="0" borderId="0" xfId="5" applyFont="1" applyAlignment="1">
      <alignment horizontal="center"/>
    </xf>
    <xf numFmtId="49" fontId="3" fillId="0" borderId="0" xfId="5" applyNumberFormat="1" applyFont="1"/>
    <xf numFmtId="49" fontId="30" fillId="0" borderId="0" xfId="5" applyNumberFormat="1" applyFont="1" applyAlignment="1">
      <alignment horizontal="left" vertical="center" wrapText="1"/>
    </xf>
    <xf numFmtId="49" fontId="5" fillId="0" borderId="0" xfId="5" applyNumberFormat="1" applyFont="1" applyAlignment="1">
      <alignment horizontal="left" vertical="center" wrapText="1"/>
    </xf>
    <xf numFmtId="0" fontId="28" fillId="0" borderId="0" xfId="6" applyFont="1" applyAlignment="1">
      <alignment horizontal="left" vertical="center" wrapText="1"/>
    </xf>
    <xf numFmtId="0" fontId="16" fillId="0" borderId="0" xfId="6" applyFont="1" applyAlignment="1">
      <alignment horizontal="center"/>
    </xf>
    <xf numFmtId="0" fontId="14" fillId="0" borderId="0" xfId="6" applyFont="1" applyAlignment="1">
      <alignment horizontal="center"/>
    </xf>
    <xf numFmtId="0" fontId="3" fillId="0" borderId="0" xfId="6" applyFont="1"/>
    <xf numFmtId="0" fontId="17" fillId="0" borderId="0" xfId="6" applyFont="1" applyAlignment="1">
      <alignment horizontal="left" vertical="center" wrapText="1"/>
    </xf>
    <xf numFmtId="0" fontId="17" fillId="0" borderId="0" xfId="6" applyFont="1" applyAlignment="1">
      <alignment horizontal="center"/>
    </xf>
    <xf numFmtId="0" fontId="16" fillId="0" borderId="0" xfId="6" applyFont="1"/>
    <xf numFmtId="0" fontId="14" fillId="0" borderId="0" xfId="6" applyFont="1" applyAlignment="1">
      <alignment horizontal="center" vertical="center"/>
    </xf>
    <xf numFmtId="3" fontId="14" fillId="0" borderId="0" xfId="6" applyNumberFormat="1" applyFont="1" applyAlignment="1">
      <alignment horizontal="center" vertical="center" wrapText="1"/>
    </xf>
    <xf numFmtId="0" fontId="14" fillId="0" borderId="3" xfId="6" applyFont="1" applyBorder="1" applyAlignment="1">
      <alignment horizontal="left" vertical="center"/>
    </xf>
    <xf numFmtId="3" fontId="14" fillId="0" borderId="3" xfId="6" applyNumberFormat="1" applyFont="1" applyBorder="1" applyAlignment="1">
      <alignment horizontal="left" vertical="center"/>
    </xf>
    <xf numFmtId="0" fontId="14" fillId="0" borderId="4" xfId="6" applyFont="1" applyBorder="1" applyAlignment="1">
      <alignment horizontal="center" vertical="center"/>
    </xf>
    <xf numFmtId="0" fontId="18" fillId="0" borderId="2" xfId="6" applyFont="1" applyBorder="1" applyAlignment="1">
      <alignment horizontal="left" vertical="center"/>
    </xf>
    <xf numFmtId="3" fontId="18" fillId="0" borderId="2" xfId="6" applyNumberFormat="1" applyFont="1" applyBorder="1" applyAlignment="1">
      <alignment horizontal="left" vertical="center"/>
    </xf>
    <xf numFmtId="0" fontId="14" fillId="0" borderId="2" xfId="6" applyFont="1" applyBorder="1" applyAlignment="1">
      <alignment horizontal="right" vertical="center" indent="1"/>
    </xf>
    <xf numFmtId="16" fontId="3" fillId="0" borderId="0" xfId="6" applyNumberFormat="1" applyFont="1"/>
    <xf numFmtId="0" fontId="16" fillId="0" borderId="1" xfId="6" applyFont="1" applyBorder="1"/>
    <xf numFmtId="0" fontId="16" fillId="0" borderId="1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16" fillId="0" borderId="0" xfId="6" applyFont="1" applyAlignment="1">
      <alignment horizontal="left" vertical="center"/>
    </xf>
    <xf numFmtId="37" fontId="16" fillId="0" borderId="0" xfId="2" applyNumberFormat="1" applyFont="1" applyFill="1" applyBorder="1" applyAlignment="1" applyProtection="1">
      <alignment horizontal="right" vertical="center"/>
    </xf>
    <xf numFmtId="170" fontId="16" fillId="0" borderId="0" xfId="7" applyNumberFormat="1" applyFont="1" applyFill="1" applyBorder="1" applyAlignment="1" applyProtection="1">
      <alignment vertical="center"/>
    </xf>
    <xf numFmtId="0" fontId="27" fillId="0" borderId="0" xfId="6" applyFont="1"/>
    <xf numFmtId="0" fontId="17" fillId="0" borderId="0" xfId="6" applyFont="1" applyAlignment="1">
      <alignment horizontal="left" vertical="center" indent="1"/>
    </xf>
    <xf numFmtId="170" fontId="16" fillId="0" borderId="0" xfId="7" applyNumberFormat="1" applyFont="1" applyAlignment="1">
      <alignment vertical="center"/>
    </xf>
    <xf numFmtId="0" fontId="17" fillId="0" borderId="0" xfId="6" applyFont="1" applyAlignment="1">
      <alignment horizontal="left"/>
    </xf>
    <xf numFmtId="0" fontId="16" fillId="0" borderId="0" xfId="6" applyFont="1" applyAlignment="1">
      <alignment horizontal="right" vertical="center"/>
    </xf>
    <xf numFmtId="0" fontId="16" fillId="0" borderId="2" xfId="6" applyFont="1" applyBorder="1" applyAlignment="1">
      <alignment horizontal="left" vertical="center"/>
    </xf>
    <xf numFmtId="0" fontId="3" fillId="0" borderId="2" xfId="6" applyFont="1" applyBorder="1" applyAlignment="1">
      <alignment horizontal="center"/>
    </xf>
    <xf numFmtId="0" fontId="17" fillId="0" borderId="3" xfId="6" applyFont="1" applyBorder="1" applyAlignment="1">
      <alignment horizontal="left"/>
    </xf>
    <xf numFmtId="0" fontId="16" fillId="0" borderId="3" xfId="6" applyFont="1" applyBorder="1" applyAlignment="1">
      <alignment horizontal="left" vertical="center"/>
    </xf>
    <xf numFmtId="0" fontId="16" fillId="0" borderId="3" xfId="6" applyFont="1" applyBorder="1" applyAlignment="1">
      <alignment horizontal="right" vertical="center"/>
    </xf>
    <xf numFmtId="0" fontId="18" fillId="0" borderId="0" xfId="6" applyFont="1" applyAlignment="1">
      <alignment horizontal="left" vertical="center"/>
    </xf>
    <xf numFmtId="37" fontId="14" fillId="0" borderId="0" xfId="2" applyNumberFormat="1" applyFont="1" applyFill="1" applyBorder="1" applyAlignment="1" applyProtection="1">
      <alignment horizontal="right" vertical="center"/>
    </xf>
    <xf numFmtId="37" fontId="20" fillId="0" borderId="0" xfId="2" applyNumberFormat="1" applyFont="1" applyFill="1" applyBorder="1" applyAlignment="1" applyProtection="1">
      <alignment horizontal="right" vertical="center"/>
    </xf>
    <xf numFmtId="37" fontId="3" fillId="0" borderId="0" xfId="6" applyNumberFormat="1" applyFont="1"/>
    <xf numFmtId="0" fontId="3" fillId="0" borderId="2" xfId="6" applyFont="1" applyBorder="1"/>
    <xf numFmtId="0" fontId="4" fillId="0" borderId="2" xfId="6" applyFont="1" applyBorder="1"/>
    <xf numFmtId="37" fontId="4" fillId="0" borderId="2" xfId="2" applyNumberFormat="1" applyFont="1" applyFill="1" applyBorder="1" applyAlignment="1" applyProtection="1">
      <alignment horizontal="right" vertical="center"/>
    </xf>
    <xf numFmtId="0" fontId="7" fillId="0" borderId="0" xfId="6" applyFont="1"/>
    <xf numFmtId="167" fontId="4" fillId="0" borderId="0" xfId="2" applyNumberFormat="1" applyFont="1" applyFill="1" applyBorder="1" applyAlignment="1" applyProtection="1">
      <alignment horizontal="right" vertical="center" indent="2"/>
    </xf>
    <xf numFmtId="0" fontId="5" fillId="0" borderId="0" xfId="6" applyFont="1"/>
    <xf numFmtId="0" fontId="4" fillId="0" borderId="0" xfId="6" applyFont="1"/>
    <xf numFmtId="0" fontId="8" fillId="0" borderId="0" xfId="6" applyFont="1" applyAlignment="1">
      <alignment horizontal="right" vertical="center"/>
    </xf>
    <xf numFmtId="37" fontId="4" fillId="0" borderId="0" xfId="2" applyNumberFormat="1" applyFont="1" applyFill="1" applyBorder="1" applyAlignment="1" applyProtection="1">
      <alignment horizontal="right" vertical="center"/>
    </xf>
    <xf numFmtId="0" fontId="10" fillId="0" borderId="0" xfId="6" applyFont="1" applyAlignment="1">
      <alignment horizontal="right" vertical="center"/>
    </xf>
    <xf numFmtId="0" fontId="3" fillId="0" borderId="0" xfId="6" applyFont="1" applyAlignment="1">
      <alignment horizontal="left"/>
    </xf>
    <xf numFmtId="3" fontId="14" fillId="0" borderId="2" xfId="6" applyNumberFormat="1" applyFont="1" applyBorder="1" applyAlignment="1">
      <alignment vertical="center" wrapText="1"/>
    </xf>
    <xf numFmtId="170" fontId="16" fillId="0" borderId="0" xfId="7" applyNumberFormat="1" applyFont="1" applyFill="1" applyBorder="1" applyAlignment="1" applyProtection="1">
      <alignment horizontal="right" vertical="center"/>
    </xf>
    <xf numFmtId="37" fontId="3" fillId="0" borderId="0" xfId="6" applyNumberFormat="1" applyFont="1" applyAlignment="1">
      <alignment horizontal="center" vertical="center"/>
    </xf>
    <xf numFmtId="170" fontId="16" fillId="0" borderId="0" xfId="7" applyNumberFormat="1" applyFont="1" applyAlignment="1">
      <alignment horizontal="right" vertical="center"/>
    </xf>
    <xf numFmtId="37" fontId="19" fillId="0" borderId="0" xfId="2" applyNumberFormat="1" applyFont="1" applyFill="1" applyBorder="1" applyAlignment="1" applyProtection="1">
      <alignment horizontal="right" vertical="center"/>
    </xf>
    <xf numFmtId="170" fontId="3" fillId="0" borderId="0" xfId="6" applyNumberFormat="1" applyFont="1"/>
    <xf numFmtId="37" fontId="14" fillId="0" borderId="2" xfId="2" applyNumberFormat="1" applyFont="1" applyFill="1" applyBorder="1" applyAlignment="1" applyProtection="1">
      <alignment horizontal="right" vertical="center"/>
    </xf>
    <xf numFmtId="37" fontId="14" fillId="0" borderId="3" xfId="2" applyNumberFormat="1" applyFont="1" applyFill="1" applyBorder="1" applyAlignment="1" applyProtection="1">
      <alignment horizontal="right" vertical="center"/>
    </xf>
    <xf numFmtId="170" fontId="14" fillId="0" borderId="0" xfId="7" applyNumberFormat="1" applyFont="1" applyFill="1" applyBorder="1" applyAlignment="1">
      <alignment horizontal="right" vertical="center"/>
    </xf>
    <xf numFmtId="170" fontId="14" fillId="0" borderId="0" xfId="7" applyNumberFormat="1" applyFont="1" applyBorder="1" applyAlignment="1">
      <alignment horizontal="right" vertical="center"/>
    </xf>
    <xf numFmtId="170" fontId="20" fillId="0" borderId="0" xfId="7" applyNumberFormat="1" applyFont="1" applyFill="1" applyBorder="1" applyAlignment="1">
      <alignment horizontal="right" vertical="center"/>
    </xf>
    <xf numFmtId="170" fontId="14" fillId="0" borderId="0" xfId="7" applyNumberFormat="1" applyFont="1" applyFill="1" applyBorder="1" applyAlignment="1" applyProtection="1">
      <alignment horizontal="right" vertical="center"/>
    </xf>
    <xf numFmtId="0" fontId="7" fillId="0" borderId="2" xfId="6" applyFont="1" applyBorder="1"/>
    <xf numFmtId="0" fontId="10" fillId="0" borderId="2" xfId="6" applyFont="1" applyBorder="1" applyAlignment="1">
      <alignment horizontal="right" vertical="center"/>
    </xf>
    <xf numFmtId="3" fontId="14" fillId="0" borderId="0" xfId="6" applyNumberFormat="1" applyFont="1" applyAlignment="1">
      <alignment horizontal="right" vertical="center"/>
    </xf>
    <xf numFmtId="0" fontId="16" fillId="0" borderId="2" xfId="6" applyFont="1" applyBorder="1" applyAlignment="1">
      <alignment horizontal="center"/>
    </xf>
    <xf numFmtId="0" fontId="14" fillId="0" borderId="2" xfId="6" applyFont="1" applyBorder="1" applyAlignment="1">
      <alignment horizontal="center" vertical="center"/>
    </xf>
    <xf numFmtId="0" fontId="14" fillId="0" borderId="2" xfId="6" applyFont="1" applyBorder="1" applyAlignment="1">
      <alignment horizontal="right" vertical="center"/>
    </xf>
    <xf numFmtId="37" fontId="16" fillId="0" borderId="0" xfId="6" applyNumberFormat="1" applyFont="1"/>
    <xf numFmtId="3" fontId="14" fillId="0" borderId="0" xfId="6" applyNumberFormat="1" applyFont="1" applyAlignment="1">
      <alignment vertical="center" wrapText="1"/>
    </xf>
    <xf numFmtId="0" fontId="14" fillId="0" borderId="0" xfId="6" applyFont="1" applyAlignment="1">
      <alignment horizontal="right" vertical="center"/>
    </xf>
    <xf numFmtId="170" fontId="16" fillId="0" borderId="0" xfId="7" quotePrefix="1" applyNumberFormat="1" applyFont="1" applyAlignment="1">
      <alignment horizontal="right" vertical="center"/>
    </xf>
    <xf numFmtId="37" fontId="16" fillId="0" borderId="0" xfId="2" applyNumberFormat="1" applyFont="1" applyFill="1" applyBorder="1" applyAlignment="1" applyProtection="1">
      <alignment vertical="center"/>
    </xf>
    <xf numFmtId="170" fontId="3" fillId="0" borderId="0" xfId="7" applyNumberFormat="1" applyFont="1" applyAlignment="1"/>
    <xf numFmtId="0" fontId="28" fillId="0" borderId="0" xfId="6" applyFont="1" applyAlignment="1">
      <alignment horizontal="left" vertical="center" wrapText="1"/>
    </xf>
    <xf numFmtId="0" fontId="17" fillId="0" borderId="0" xfId="6" applyFont="1" applyAlignment="1">
      <alignment horizontal="left" vertical="center" wrapText="1"/>
    </xf>
    <xf numFmtId="3" fontId="14" fillId="0" borderId="4" xfId="6" applyNumberFormat="1" applyFont="1" applyBorder="1" applyAlignment="1">
      <alignment horizontal="center" vertical="center"/>
    </xf>
    <xf numFmtId="170" fontId="14" fillId="0" borderId="0" xfId="7" applyNumberFormat="1" applyFont="1" applyFill="1" applyBorder="1" applyAlignment="1" applyProtection="1">
      <alignment horizontal="right"/>
    </xf>
    <xf numFmtId="170" fontId="39" fillId="0" borderId="0" xfId="7" applyNumberFormat="1" applyFont="1" applyFill="1" applyBorder="1" applyAlignment="1" applyProtection="1">
      <alignment horizontal="right"/>
    </xf>
    <xf numFmtId="170" fontId="20" fillId="0" borderId="0" xfId="7" applyNumberFormat="1" applyFont="1" applyFill="1" applyBorder="1" applyAlignment="1" applyProtection="1">
      <alignment horizontal="right"/>
    </xf>
    <xf numFmtId="170" fontId="16" fillId="0" borderId="0" xfId="7" applyNumberFormat="1" applyFont="1" applyFill="1" applyBorder="1" applyAlignment="1" applyProtection="1">
      <alignment horizontal="right"/>
    </xf>
    <xf numFmtId="170" fontId="16" fillId="0" borderId="0" xfId="7" applyNumberFormat="1" applyFont="1" applyAlignment="1"/>
    <xf numFmtId="0" fontId="16" fillId="0" borderId="0" xfId="6" applyFont="1" applyAlignment="1">
      <alignment horizontal="left" vertical="center" indent="1"/>
    </xf>
    <xf numFmtId="0" fontId="7" fillId="0" borderId="0" xfId="5" applyFont="1"/>
    <xf numFmtId="0" fontId="3" fillId="0" borderId="0" xfId="5" applyFont="1" applyAlignment="1">
      <alignment horizontal="left"/>
    </xf>
    <xf numFmtId="170" fontId="16" fillId="0" borderId="0" xfId="7" applyNumberFormat="1" applyFont="1" applyAlignment="1">
      <alignment horizontal="right"/>
    </xf>
    <xf numFmtId="37" fontId="39" fillId="0" borderId="0" xfId="2" applyNumberFormat="1" applyFont="1" applyFill="1" applyBorder="1" applyAlignment="1" applyProtection="1">
      <alignment horizontal="right" vertical="center"/>
    </xf>
    <xf numFmtId="170" fontId="20" fillId="0" borderId="0" xfId="7" applyNumberFormat="1" applyFont="1" applyFill="1" applyBorder="1" applyAlignment="1" applyProtection="1">
      <alignment horizontal="right" vertical="center"/>
    </xf>
    <xf numFmtId="170" fontId="16" fillId="0" borderId="0" xfId="7" applyNumberFormat="1" applyFont="1" applyFill="1" applyAlignment="1">
      <alignment horizontal="right"/>
    </xf>
    <xf numFmtId="170" fontId="16" fillId="0" borderId="0" xfId="7" applyNumberFormat="1" applyFont="1" applyFill="1" applyBorder="1" applyAlignment="1">
      <alignment horizontal="right"/>
    </xf>
    <xf numFmtId="0" fontId="20" fillId="0" borderId="0" xfId="6" applyFont="1" applyAlignment="1">
      <alignment horizontal="center" vertical="center"/>
    </xf>
    <xf numFmtId="49" fontId="20" fillId="0" borderId="2" xfId="6" applyNumberFormat="1" applyFont="1" applyBorder="1" applyAlignment="1">
      <alignment horizontal="right" vertical="center" indent="1"/>
    </xf>
    <xf numFmtId="0" fontId="43" fillId="0" borderId="3" xfId="5" applyFont="1" applyBorder="1" applyAlignment="1">
      <alignment horizontal="left" vertical="center" wrapText="1"/>
    </xf>
    <xf numFmtId="0" fontId="44" fillId="0" borderId="3" xfId="6" applyFont="1" applyBorder="1" applyAlignment="1">
      <alignment horizontal="center"/>
    </xf>
    <xf numFmtId="0" fontId="44" fillId="0" borderId="3" xfId="6" applyFont="1" applyBorder="1" applyAlignment="1">
      <alignment horizontal="center" wrapText="1"/>
    </xf>
    <xf numFmtId="0" fontId="43" fillId="0" borderId="5" xfId="5" applyFont="1" applyBorder="1" applyAlignment="1">
      <alignment horizontal="left" vertical="center" wrapText="1"/>
    </xf>
    <xf numFmtId="0" fontId="45" fillId="0" borderId="2" xfId="6" applyFont="1" applyBorder="1" applyAlignment="1">
      <alignment horizontal="center" vertical="top"/>
    </xf>
    <xf numFmtId="0" fontId="45" fillId="0" borderId="2" xfId="6" applyFont="1" applyBorder="1" applyAlignment="1">
      <alignment horizontal="center" vertical="top" wrapText="1"/>
    </xf>
    <xf numFmtId="0" fontId="3" fillId="0" borderId="1" xfId="5" applyFont="1" applyBorder="1"/>
    <xf numFmtId="0" fontId="3" fillId="0" borderId="1" xfId="5" applyFont="1" applyBorder="1" applyAlignment="1">
      <alignment horizontal="center"/>
    </xf>
    <xf numFmtId="0" fontId="19" fillId="0" borderId="0" xfId="6" applyFont="1" applyAlignment="1">
      <alignment vertical="center"/>
    </xf>
    <xf numFmtId="0" fontId="16" fillId="0" borderId="0" xfId="5" applyFont="1" applyAlignment="1">
      <alignment horizontal="left" vertical="center"/>
    </xf>
    <xf numFmtId="0" fontId="47" fillId="0" borderId="0" xfId="8" applyFont="1" applyAlignment="1">
      <alignment horizontal="right" vertical="top"/>
    </xf>
    <xf numFmtId="171" fontId="47" fillId="0" borderId="0" xfId="8" applyNumberFormat="1" applyFont="1" applyAlignment="1">
      <alignment horizontal="right" vertical="top" indent="1"/>
    </xf>
    <xf numFmtId="171" fontId="47" fillId="0" borderId="0" xfId="8" applyNumberFormat="1" applyFont="1" applyAlignment="1">
      <alignment horizontal="right" vertical="top" indent="2"/>
    </xf>
    <xf numFmtId="0" fontId="17" fillId="0" borderId="0" xfId="5" applyFont="1" applyAlignment="1">
      <alignment horizontal="left" vertical="center"/>
    </xf>
    <xf numFmtId="0" fontId="48" fillId="0" borderId="0" xfId="8" applyFont="1" applyAlignment="1">
      <alignment horizontal="right" vertical="center"/>
    </xf>
    <xf numFmtId="171" fontId="48" fillId="0" borderId="0" xfId="8" applyNumberFormat="1" applyFont="1" applyAlignment="1">
      <alignment horizontal="right" vertical="center"/>
    </xf>
    <xf numFmtId="0" fontId="27" fillId="0" borderId="0" xfId="5" applyFont="1"/>
    <xf numFmtId="171" fontId="16" fillId="0" borderId="0" xfId="2" applyNumberFormat="1" applyFont="1" applyFill="1" applyBorder="1" applyAlignment="1" applyProtection="1">
      <alignment horizontal="right" vertical="center"/>
    </xf>
    <xf numFmtId="0" fontId="16" fillId="0" borderId="0" xfId="5" applyFont="1"/>
    <xf numFmtId="0" fontId="16" fillId="0" borderId="0" xfId="5" applyFont="1" applyAlignment="1">
      <alignment horizontal="right" vertical="center"/>
    </xf>
    <xf numFmtId="171" fontId="16" fillId="0" borderId="0" xfId="5" applyNumberFormat="1" applyFont="1" applyAlignment="1">
      <alignment horizontal="right" vertical="center"/>
    </xf>
    <xf numFmtId="0" fontId="19" fillId="0" borderId="0" xfId="6" applyFont="1" applyAlignment="1">
      <alignment horizontal="left" vertical="center"/>
    </xf>
    <xf numFmtId="172" fontId="16" fillId="0" borderId="0" xfId="2" applyNumberFormat="1" applyFont="1" applyFill="1" applyBorder="1" applyAlignment="1" applyProtection="1">
      <alignment horizontal="right" vertical="center"/>
    </xf>
    <xf numFmtId="0" fontId="19" fillId="0" borderId="0" xfId="6" applyFont="1" applyAlignment="1">
      <alignment horizontal="left"/>
    </xf>
    <xf numFmtId="0" fontId="49" fillId="0" borderId="0" xfId="6" applyFont="1" applyAlignment="1">
      <alignment horizontal="left" vertical="center"/>
    </xf>
    <xf numFmtId="0" fontId="48" fillId="0" borderId="0" xfId="8" applyFont="1" applyAlignment="1">
      <alignment vertical="center"/>
    </xf>
    <xf numFmtId="0" fontId="17" fillId="0" borderId="0" xfId="5" applyFont="1" applyAlignment="1">
      <alignment vertical="center"/>
    </xf>
    <xf numFmtId="167" fontId="16" fillId="0" borderId="0" xfId="2" applyNumberFormat="1" applyFont="1" applyFill="1" applyBorder="1" applyAlignment="1" applyProtection="1">
      <alignment horizontal="right" vertical="center"/>
    </xf>
    <xf numFmtId="0" fontId="16" fillId="0" borderId="0" xfId="5" applyFont="1" applyAlignment="1">
      <alignment vertical="center"/>
    </xf>
    <xf numFmtId="0" fontId="16" fillId="0" borderId="0" xfId="5" applyFont="1" applyAlignment="1">
      <alignment horizontal="left"/>
    </xf>
    <xf numFmtId="0" fontId="16" fillId="0" borderId="3" xfId="5" applyFont="1" applyBorder="1"/>
    <xf numFmtId="0" fontId="16" fillId="0" borderId="3" xfId="5" applyFont="1" applyBorder="1" applyAlignment="1">
      <alignment horizontal="left"/>
    </xf>
    <xf numFmtId="167" fontId="16" fillId="0" borderId="3" xfId="2" applyNumberFormat="1" applyFont="1" applyFill="1" applyBorder="1" applyAlignment="1" applyProtection="1">
      <alignment horizontal="right" vertical="center"/>
    </xf>
    <xf numFmtId="0" fontId="14" fillId="0" borderId="0" xfId="5" applyFont="1" applyAlignment="1">
      <alignment horizontal="left"/>
    </xf>
    <xf numFmtId="0" fontId="16" fillId="0" borderId="0" xfId="5" applyFont="1" applyAlignment="1">
      <alignment horizontal="right"/>
    </xf>
    <xf numFmtId="172" fontId="14" fillId="0" borderId="0" xfId="2" applyNumberFormat="1" applyFont="1" applyFill="1" applyBorder="1" applyAlignment="1" applyProtection="1">
      <alignment horizontal="right" vertical="center"/>
    </xf>
    <xf numFmtId="0" fontId="18" fillId="0" borderId="0" xfId="5" applyFont="1" applyAlignment="1">
      <alignment horizontal="left"/>
    </xf>
    <xf numFmtId="0" fontId="18" fillId="0" borderId="0" xfId="5" applyFont="1" applyAlignment="1">
      <alignment horizontal="right"/>
    </xf>
    <xf numFmtId="0" fontId="7" fillId="0" borderId="2" xfId="5" applyFont="1" applyBorder="1"/>
    <xf numFmtId="49" fontId="14" fillId="0" borderId="2" xfId="6" applyNumberFormat="1" applyFont="1" applyBorder="1" applyAlignment="1">
      <alignment horizontal="right" vertical="center" indent="1"/>
    </xf>
    <xf numFmtId="1" fontId="16" fillId="0" borderId="0" xfId="5" applyNumberFormat="1" applyFont="1" applyAlignment="1">
      <alignment horizontal="right" vertical="center"/>
    </xf>
    <xf numFmtId="1" fontId="16" fillId="0" borderId="0" xfId="2" applyNumberFormat="1" applyFont="1" applyFill="1" applyBorder="1" applyAlignment="1" applyProtection="1">
      <alignment horizontal="right" vertical="center"/>
    </xf>
    <xf numFmtId="171" fontId="16" fillId="0" borderId="3" xfId="2" applyNumberFormat="1" applyFont="1" applyFill="1" applyBorder="1" applyAlignment="1" applyProtection="1">
      <alignment horizontal="right" vertical="center"/>
    </xf>
    <xf numFmtId="37" fontId="16" fillId="0" borderId="0" xfId="2" applyNumberFormat="1" applyFont="1" applyFill="1" applyBorder="1" applyAlignment="1" applyProtection="1">
      <alignment horizontal="right"/>
    </xf>
    <xf numFmtId="171" fontId="48" fillId="0" borderId="0" xfId="8" applyNumberFormat="1" applyFont="1" applyAlignment="1">
      <alignment horizontal="right"/>
    </xf>
    <xf numFmtId="0" fontId="19" fillId="0" borderId="0" xfId="5" applyFont="1" applyAlignment="1">
      <alignment horizontal="left" vertical="center"/>
    </xf>
    <xf numFmtId="172" fontId="19" fillId="0" borderId="0" xfId="2" applyNumberFormat="1" applyFont="1" applyFill="1" applyBorder="1" applyAlignment="1" applyProtection="1">
      <alignment horizontal="right" vertical="center"/>
    </xf>
    <xf numFmtId="171" fontId="19" fillId="0" borderId="0" xfId="2" applyNumberFormat="1" applyFont="1" applyFill="1" applyBorder="1" applyAlignment="1" applyProtection="1">
      <alignment horizontal="right" vertical="center"/>
    </xf>
    <xf numFmtId="0" fontId="50" fillId="0" borderId="0" xfId="8" applyFont="1" applyAlignment="1">
      <alignment vertical="center" wrapText="1"/>
    </xf>
    <xf numFmtId="0" fontId="31" fillId="0" borderId="0" xfId="8" applyFont="1" applyAlignment="1">
      <alignment vertical="center" wrapText="1"/>
    </xf>
    <xf numFmtId="37" fontId="51" fillId="0" borderId="0" xfId="2" applyNumberFormat="1" applyFont="1" applyFill="1" applyBorder="1" applyAlignment="1" applyProtection="1">
      <alignment horizontal="right" vertical="center"/>
    </xf>
    <xf numFmtId="37" fontId="52" fillId="0" borderId="0" xfId="2" applyNumberFormat="1" applyFont="1" applyFill="1" applyBorder="1" applyAlignment="1" applyProtection="1">
      <alignment horizontal="right" vertical="center"/>
    </xf>
    <xf numFmtId="0" fontId="53" fillId="0" borderId="0" xfId="6" applyFont="1" applyAlignment="1">
      <alignment horizontal="right" vertical="center"/>
    </xf>
    <xf numFmtId="0" fontId="19" fillId="0" borderId="0" xfId="5" applyFont="1" applyAlignment="1">
      <alignment horizontal="right" vertical="center"/>
    </xf>
    <xf numFmtId="170" fontId="16" fillId="0" borderId="0" xfId="7" quotePrefix="1" applyNumberFormat="1" applyFont="1" applyFill="1" applyBorder="1" applyAlignment="1" applyProtection="1">
      <alignment horizontal="right" vertical="center"/>
    </xf>
    <xf numFmtId="43" fontId="3" fillId="0" borderId="0" xfId="7" quotePrefix="1" applyFont="1" applyAlignment="1">
      <alignment horizontal="right"/>
    </xf>
    <xf numFmtId="168" fontId="3" fillId="0" borderId="0" xfId="7" quotePrefix="1" applyNumberFormat="1" applyFont="1" applyAlignment="1">
      <alignment horizontal="right" vertical="center"/>
    </xf>
    <xf numFmtId="167" fontId="14" fillId="0" borderId="0" xfId="2" applyNumberFormat="1" applyFont="1" applyFill="1" applyBorder="1" applyAlignment="1" applyProtection="1">
      <alignment horizontal="right" vertical="center"/>
    </xf>
    <xf numFmtId="37" fontId="3" fillId="0" borderId="0" xfId="6" applyNumberFormat="1" applyFont="1" applyAlignment="1">
      <alignment horizontal="center"/>
    </xf>
    <xf numFmtId="3" fontId="14" fillId="0" borderId="2" xfId="6" applyNumberFormat="1" applyFont="1" applyBorder="1" applyAlignment="1">
      <alignment horizontal="right" vertical="center"/>
    </xf>
    <xf numFmtId="170" fontId="3" fillId="0" borderId="0" xfId="7" quotePrefix="1" applyNumberFormat="1" applyFont="1" applyAlignment="1">
      <alignment horizontal="right"/>
    </xf>
    <xf numFmtId="170" fontId="16" fillId="0" borderId="0" xfId="7" quotePrefix="1" applyNumberFormat="1" applyFont="1" applyAlignment="1">
      <alignment horizontal="right"/>
    </xf>
    <xf numFmtId="170" fontId="3" fillId="0" borderId="0" xfId="7" applyNumberFormat="1" applyFont="1" applyAlignment="1">
      <alignment horizontal="center"/>
    </xf>
    <xf numFmtId="0" fontId="14" fillId="0" borderId="3" xfId="5" applyFont="1" applyBorder="1" applyAlignment="1">
      <alignment horizontal="left" vertical="center"/>
    </xf>
    <xf numFmtId="0" fontId="18" fillId="0" borderId="2" xfId="5" applyFont="1" applyBorder="1" applyAlignment="1">
      <alignment horizontal="left" vertical="center"/>
    </xf>
    <xf numFmtId="0" fontId="14" fillId="0" borderId="2" xfId="5" applyFont="1" applyBorder="1" applyAlignment="1">
      <alignment horizontal="right" vertical="center" indent="1"/>
    </xf>
    <xf numFmtId="0" fontId="3" fillId="0" borderId="1" xfId="5" applyFont="1" applyBorder="1" applyAlignment="1">
      <alignment horizontal="right" indent="1"/>
    </xf>
    <xf numFmtId="0" fontId="14" fillId="0" borderId="0" xfId="5" applyFont="1" applyAlignment="1">
      <alignment horizontal="left" vertical="center"/>
    </xf>
    <xf numFmtId="167" fontId="14" fillId="0" borderId="0" xfId="2" applyNumberFormat="1" applyFont="1" applyFill="1" applyBorder="1" applyAlignment="1" applyProtection="1">
      <alignment horizontal="right" vertical="center" indent="1"/>
    </xf>
    <xf numFmtId="170" fontId="14" fillId="0" borderId="0" xfId="7" applyNumberFormat="1" applyFont="1" applyFill="1" applyBorder="1" applyAlignment="1" applyProtection="1">
      <alignment horizontal="right" vertical="center" indent="1"/>
    </xf>
    <xf numFmtId="0" fontId="16" fillId="0" borderId="0" xfId="6" applyFont="1" applyAlignment="1">
      <alignment horizontal="left" indent="2"/>
    </xf>
    <xf numFmtId="3" fontId="19" fillId="0" borderId="0" xfId="6" applyNumberFormat="1" applyFont="1" applyAlignment="1">
      <alignment horizontal="right" vertical="center" indent="1"/>
    </xf>
    <xf numFmtId="170" fontId="19" fillId="0" borderId="0" xfId="7" applyNumberFormat="1" applyFont="1" applyBorder="1" applyAlignment="1">
      <alignment horizontal="right" vertical="center" indent="1"/>
    </xf>
    <xf numFmtId="3" fontId="3" fillId="0" borderId="0" xfId="5" applyNumberFormat="1" applyFont="1"/>
    <xf numFmtId="170" fontId="3" fillId="0" borderId="0" xfId="5" applyNumberFormat="1" applyFont="1"/>
    <xf numFmtId="0" fontId="1" fillId="0" borderId="0" xfId="6"/>
    <xf numFmtId="170" fontId="16" fillId="0" borderId="0" xfId="7" applyNumberFormat="1" applyFont="1" applyFill="1"/>
    <xf numFmtId="3" fontId="1" fillId="0" borderId="0" xfId="6" applyNumberFormat="1"/>
    <xf numFmtId="170" fontId="1" fillId="0" borderId="0" xfId="6" applyNumberFormat="1"/>
    <xf numFmtId="170" fontId="48" fillId="0" borderId="0" xfId="7" applyNumberFormat="1" applyFont="1" applyBorder="1" applyAlignment="1">
      <alignment vertical="center" wrapText="1"/>
    </xf>
    <xf numFmtId="0" fontId="16" fillId="0" borderId="0" xfId="5" applyFont="1" applyAlignment="1">
      <alignment horizontal="right" indent="1"/>
    </xf>
    <xf numFmtId="170" fontId="16" fillId="0" borderId="0" xfId="7" applyNumberFormat="1" applyFont="1" applyBorder="1" applyAlignment="1">
      <alignment horizontal="center"/>
    </xf>
    <xf numFmtId="0" fontId="16" fillId="0" borderId="2" xfId="5" applyFont="1" applyBorder="1"/>
    <xf numFmtId="0" fontId="8" fillId="0" borderId="0" xfId="6" applyFont="1" applyAlignment="1">
      <alignment horizontal="right"/>
    </xf>
    <xf numFmtId="37" fontId="10" fillId="0" borderId="0" xfId="2" applyNumberFormat="1" applyFont="1" applyFill="1" applyBorder="1" applyAlignment="1" applyProtection="1">
      <alignment horizontal="right" vertical="center"/>
    </xf>
    <xf numFmtId="170" fontId="14" fillId="0" borderId="0" xfId="7" applyNumberFormat="1" applyFont="1" applyBorder="1" applyAlignment="1">
      <alignment horizontal="center"/>
    </xf>
    <xf numFmtId="170" fontId="17" fillId="0" borderId="0" xfId="7" applyNumberFormat="1" applyFont="1" applyBorder="1" applyAlignment="1">
      <alignment horizontal="center"/>
    </xf>
    <xf numFmtId="170" fontId="16" fillId="0" borderId="0" xfId="7" applyNumberFormat="1" applyFont="1" applyAlignment="1">
      <alignment horizontal="center"/>
    </xf>
    <xf numFmtId="170" fontId="48" fillId="0" borderId="0" xfId="7" applyNumberFormat="1" applyFont="1" applyBorder="1" applyAlignment="1">
      <alignment horizontal="right" vertical="center"/>
    </xf>
    <xf numFmtId="170" fontId="16" fillId="0" borderId="2" xfId="7" applyNumberFormat="1" applyFont="1" applyFill="1" applyBorder="1"/>
    <xf numFmtId="170" fontId="16" fillId="0" borderId="0" xfId="7" applyNumberFormat="1" applyFont="1" applyFill="1" applyBorder="1"/>
    <xf numFmtId="170" fontId="14" fillId="0" borderId="0" xfId="7" applyNumberFormat="1" applyFont="1" applyFill="1" applyAlignment="1">
      <alignment horizontal="right"/>
    </xf>
    <xf numFmtId="170" fontId="17" fillId="0" borderId="0" xfId="7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0" fontId="14" fillId="0" borderId="4" xfId="5" applyFont="1" applyBorder="1" applyAlignment="1">
      <alignment horizontal="center" vertical="center"/>
    </xf>
    <xf numFmtId="0" fontId="16" fillId="0" borderId="1" xfId="5" applyFont="1" applyBorder="1"/>
    <xf numFmtId="0" fontId="16" fillId="0" borderId="1" xfId="5" applyFont="1" applyBorder="1" applyAlignment="1">
      <alignment horizontal="center"/>
    </xf>
    <xf numFmtId="0" fontId="14" fillId="0" borderId="0" xfId="5" applyFont="1" applyAlignment="1">
      <alignment vertical="center"/>
    </xf>
    <xf numFmtId="37" fontId="20" fillId="0" borderId="0" xfId="9" applyNumberFormat="1" applyFont="1" applyAlignment="1">
      <alignment horizontal="right" vertical="center"/>
    </xf>
    <xf numFmtId="37" fontId="19" fillId="0" borderId="0" xfId="9" applyNumberFormat="1" applyFont="1" applyAlignment="1">
      <alignment horizontal="right" vertical="center"/>
    </xf>
    <xf numFmtId="0" fontId="17" fillId="0" borderId="0" xfId="0" applyFont="1" applyAlignment="1">
      <alignment horizontal="left" indent="2"/>
    </xf>
    <xf numFmtId="37" fontId="3" fillId="0" borderId="0" xfId="5" applyNumberFormat="1" applyFont="1"/>
    <xf numFmtId="0" fontId="17" fillId="0" borderId="3" xfId="0" applyFont="1" applyBorder="1" applyAlignment="1">
      <alignment horizontal="left" indent="2"/>
    </xf>
    <xf numFmtId="0" fontId="16" fillId="0" borderId="3" xfId="5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indent="2"/>
    </xf>
    <xf numFmtId="0" fontId="4" fillId="0" borderId="2" xfId="5" applyFont="1" applyBorder="1"/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27" fillId="0" borderId="0" xfId="5" applyFont="1" applyAlignment="1">
      <alignment horizontal="center"/>
    </xf>
    <xf numFmtId="0" fontId="21" fillId="0" borderId="0" xfId="0" applyFont="1"/>
    <xf numFmtId="0" fontId="14" fillId="0" borderId="0" xfId="5" applyFont="1" applyAlignment="1">
      <alignment horizontal="right" vertical="center" indent="1"/>
    </xf>
    <xf numFmtId="0" fontId="3" fillId="0" borderId="0" xfId="5" applyFont="1" applyAlignment="1">
      <alignment horizontal="right"/>
    </xf>
    <xf numFmtId="0" fontId="16" fillId="0" borderId="0" xfId="5" applyFont="1" applyAlignment="1">
      <alignment horizontal="center"/>
    </xf>
    <xf numFmtId="1" fontId="23" fillId="0" borderId="0" xfId="5" applyNumberFormat="1" applyFont="1"/>
    <xf numFmtId="1" fontId="3" fillId="0" borderId="0" xfId="5" applyNumberFormat="1" applyFont="1"/>
    <xf numFmtId="0" fontId="3" fillId="0" borderId="3" xfId="5" applyFont="1" applyBorder="1"/>
    <xf numFmtId="0" fontId="3" fillId="0" borderId="3" xfId="5" applyFont="1" applyBorder="1" applyAlignment="1">
      <alignment horizontal="center"/>
    </xf>
    <xf numFmtId="0" fontId="3" fillId="0" borderId="2" xfId="5" applyFont="1" applyBorder="1" applyAlignment="1">
      <alignment horizontal="center"/>
    </xf>
    <xf numFmtId="37" fontId="3" fillId="0" borderId="0" xfId="5" applyNumberFormat="1" applyFont="1" applyAlignment="1">
      <alignment horizontal="center"/>
    </xf>
    <xf numFmtId="0" fontId="14" fillId="0" borderId="0" xfId="5" applyFont="1" applyAlignment="1">
      <alignment horizontal="right"/>
    </xf>
    <xf numFmtId="37" fontId="19" fillId="0" borderId="2" xfId="9" applyNumberFormat="1" applyFont="1" applyBorder="1" applyAlignment="1">
      <alignment horizontal="right" vertical="center"/>
    </xf>
    <xf numFmtId="16" fontId="3" fillId="0" borderId="0" xfId="5" quotePrefix="1" applyNumberFormat="1" applyFont="1"/>
    <xf numFmtId="17" fontId="3" fillId="0" borderId="0" xfId="5" quotePrefix="1" applyNumberFormat="1" applyFont="1"/>
    <xf numFmtId="37" fontId="16" fillId="0" borderId="0" xfId="0" applyNumberFormat="1" applyFont="1" applyAlignment="1">
      <alignment horizontal="left" vertical="center" indent="1"/>
    </xf>
    <xf numFmtId="0" fontId="39" fillId="0" borderId="2" xfId="5" applyFont="1" applyBorder="1" applyAlignment="1">
      <alignment horizontal="right" vertical="center" indent="1"/>
    </xf>
    <xf numFmtId="0" fontId="14" fillId="0" borderId="0" xfId="5" applyFont="1"/>
    <xf numFmtId="37" fontId="39" fillId="0" borderId="0" xfId="9" applyNumberFormat="1" applyFont="1" applyAlignment="1">
      <alignment horizontal="right" vertical="center"/>
    </xf>
    <xf numFmtId="37" fontId="32" fillId="0" borderId="0" xfId="9" applyNumberFormat="1" applyFont="1" applyAlignment="1">
      <alignment horizontal="right" vertical="center"/>
    </xf>
    <xf numFmtId="0" fontId="3" fillId="0" borderId="0" xfId="6" applyFont="1" applyAlignment="1">
      <alignment horizontal="left" indent="2"/>
    </xf>
    <xf numFmtId="167" fontId="4" fillId="0" borderId="0" xfId="5" applyNumberFormat="1" applyFont="1"/>
    <xf numFmtId="167" fontId="4" fillId="0" borderId="2" xfId="5" applyNumberFormat="1" applyFont="1" applyBorder="1"/>
    <xf numFmtId="0" fontId="9" fillId="0" borderId="0" xfId="5" applyAlignment="1">
      <alignment horizontal="right"/>
    </xf>
    <xf numFmtId="0" fontId="9" fillId="0" borderId="0" xfId="5" applyAlignment="1">
      <alignment horizontal="center"/>
    </xf>
    <xf numFmtId="0" fontId="4" fillId="0" borderId="4" xfId="5" applyFont="1" applyBorder="1" applyAlignment="1">
      <alignment horizontal="center" vertical="center"/>
    </xf>
    <xf numFmtId="0" fontId="20" fillId="0" borderId="2" xfId="5" applyFont="1" applyBorder="1" applyAlignment="1">
      <alignment horizontal="right" vertical="center" indent="1"/>
    </xf>
    <xf numFmtId="0" fontId="4" fillId="0" borderId="0" xfId="0" applyFont="1" applyAlignment="1">
      <alignment horizontal="left" vertical="center" indent="2"/>
    </xf>
    <xf numFmtId="0" fontId="4" fillId="0" borderId="3" xfId="0" applyFont="1" applyBorder="1" applyAlignment="1">
      <alignment horizontal="left" vertical="center" indent="2"/>
    </xf>
    <xf numFmtId="167" fontId="4" fillId="0" borderId="3" xfId="5" applyNumberFormat="1" applyFont="1" applyBorder="1"/>
    <xf numFmtId="0" fontId="14" fillId="0" borderId="0" xfId="5" applyFont="1" applyAlignment="1">
      <alignment horizontal="center"/>
    </xf>
    <xf numFmtId="0" fontId="17" fillId="0" borderId="0" xfId="5" applyFont="1" applyAlignment="1">
      <alignment horizontal="center"/>
    </xf>
    <xf numFmtId="0" fontId="16" fillId="0" borderId="2" xfId="0" applyFont="1" applyBorder="1"/>
    <xf numFmtId="0" fontId="14" fillId="0" borderId="0" xfId="0" applyFont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 wrapText="1"/>
    </xf>
    <xf numFmtId="0" fontId="39" fillId="0" borderId="0" xfId="5" applyFont="1" applyAlignment="1">
      <alignment horizontal="right" vertical="center" indent="1"/>
    </xf>
    <xf numFmtId="37" fontId="20" fillId="0" borderId="0" xfId="9" applyNumberFormat="1" applyFont="1" applyAlignment="1">
      <alignment horizontal="right" vertical="center" indent="1"/>
    </xf>
    <xf numFmtId="37" fontId="14" fillId="0" borderId="0" xfId="5" applyNumberFormat="1" applyFont="1"/>
    <xf numFmtId="0" fontId="16" fillId="0" borderId="0" xfId="0" applyFont="1" applyAlignment="1">
      <alignment horizontal="left" vertical="center" indent="2"/>
    </xf>
    <xf numFmtId="37" fontId="19" fillId="0" borderId="0" xfId="9" applyNumberFormat="1" applyFont="1" applyAlignment="1">
      <alignment horizontal="right" vertical="center" indent="1"/>
    </xf>
    <xf numFmtId="37" fontId="16" fillId="0" borderId="0" xfId="5" applyNumberFormat="1" applyFont="1"/>
    <xf numFmtId="0" fontId="16" fillId="0" borderId="0" xfId="0" applyFont="1" applyAlignment="1">
      <alignment horizontal="left" vertical="center" wrapText="1" indent="2"/>
    </xf>
    <xf numFmtId="0" fontId="17" fillId="0" borderId="0" xfId="0" applyFont="1" applyAlignment="1">
      <alignment horizontal="left" vertical="center" wrapText="1" indent="2"/>
    </xf>
    <xf numFmtId="37" fontId="16" fillId="0" borderId="0" xfId="5" applyNumberFormat="1" applyFont="1" applyAlignment="1">
      <alignment horizontal="center"/>
    </xf>
    <xf numFmtId="167" fontId="16" fillId="0" borderId="0" xfId="2" applyNumberFormat="1" applyFont="1" applyFill="1" applyBorder="1" applyAlignment="1" applyProtection="1">
      <alignment vertical="center"/>
    </xf>
    <xf numFmtId="0" fontId="16" fillId="0" borderId="0" xfId="0" applyFont="1" applyAlignment="1">
      <alignment horizontal="left" indent="2"/>
    </xf>
    <xf numFmtId="37" fontId="19" fillId="0" borderId="0" xfId="9" applyNumberFormat="1" applyFont="1"/>
    <xf numFmtId="0" fontId="56" fillId="0" borderId="0" xfId="5" applyFont="1"/>
    <xf numFmtId="37" fontId="19" fillId="0" borderId="0" xfId="9" applyNumberFormat="1" applyFont="1" applyAlignment="1">
      <alignment vertical="center"/>
    </xf>
    <xf numFmtId="0" fontId="14" fillId="0" borderId="2" xfId="0" applyFont="1" applyBorder="1" applyAlignment="1">
      <alignment horizontal="left" vertical="center" indent="2"/>
    </xf>
    <xf numFmtId="0" fontId="14" fillId="0" borderId="2" xfId="5" applyFont="1" applyBorder="1"/>
    <xf numFmtId="0" fontId="20" fillId="0" borderId="2" xfId="5" applyFont="1" applyBorder="1"/>
    <xf numFmtId="0" fontId="18" fillId="0" borderId="0" xfId="5" applyFont="1"/>
    <xf numFmtId="167" fontId="14" fillId="0" borderId="0" xfId="2" applyNumberFormat="1" applyFont="1" applyFill="1" applyBorder="1" applyAlignment="1" applyProtection="1">
      <alignment horizontal="right" vertical="center" indent="2"/>
    </xf>
    <xf numFmtId="167" fontId="20" fillId="0" borderId="0" xfId="2" applyNumberFormat="1" applyFont="1" applyFill="1" applyBorder="1" applyAlignment="1" applyProtection="1">
      <alignment horizontal="right" vertical="center" indent="2"/>
    </xf>
    <xf numFmtId="37" fontId="16" fillId="0" borderId="0" xfId="5" applyNumberFormat="1" applyFont="1" applyAlignment="1">
      <alignment horizontal="right"/>
    </xf>
    <xf numFmtId="37" fontId="32" fillId="0" borderId="0" xfId="9" applyNumberFormat="1" applyFont="1" applyAlignment="1">
      <alignment horizontal="right" vertical="center" indent="1"/>
    </xf>
    <xf numFmtId="0" fontId="8" fillId="0" borderId="0" xfId="0" applyFont="1" applyAlignment="1">
      <alignment horizontal="right"/>
    </xf>
    <xf numFmtId="165" fontId="9" fillId="0" borderId="0" xfId="1" applyNumberFormat="1" applyAlignment="1">
      <alignment horizontal="center"/>
    </xf>
    <xf numFmtId="165" fontId="57" fillId="0" borderId="0" xfId="1" applyNumberFormat="1" applyFont="1" applyAlignment="1">
      <alignment horizontal="center"/>
    </xf>
    <xf numFmtId="165" fontId="57" fillId="0" borderId="0" xfId="1" applyNumberFormat="1" applyFont="1"/>
    <xf numFmtId="37" fontId="40" fillId="0" borderId="0" xfId="5" applyNumberFormat="1" applyFont="1"/>
    <xf numFmtId="0" fontId="40" fillId="0" borderId="0" xfId="5" applyFont="1"/>
    <xf numFmtId="0" fontId="44" fillId="0" borderId="0" xfId="5" applyFont="1" applyAlignment="1">
      <alignment horizontal="left"/>
    </xf>
    <xf numFmtId="0" fontId="58" fillId="0" borderId="0" xfId="5" applyFont="1"/>
    <xf numFmtId="0" fontId="16" fillId="0" borderId="3" xfId="0" applyFont="1" applyBorder="1" applyAlignment="1">
      <alignment horizontal="left" vertical="center" indent="1"/>
    </xf>
    <xf numFmtId="37" fontId="19" fillId="0" borderId="3" xfId="9" applyNumberFormat="1" applyFont="1" applyBorder="1" applyAlignment="1">
      <alignment horizontal="right" vertical="center"/>
    </xf>
    <xf numFmtId="0" fontId="3" fillId="0" borderId="0" xfId="5" quotePrefix="1" applyFont="1"/>
    <xf numFmtId="0" fontId="16" fillId="0" borderId="2" xfId="0" applyFont="1" applyBorder="1" applyAlignment="1">
      <alignment horizontal="left" vertical="center" indent="1"/>
    </xf>
    <xf numFmtId="0" fontId="14" fillId="0" borderId="3" xfId="5" applyFont="1" applyBorder="1" applyAlignment="1">
      <alignment vertical="center"/>
    </xf>
    <xf numFmtId="37" fontId="20" fillId="0" borderId="3" xfId="9" applyNumberFormat="1" applyFont="1" applyBorder="1" applyAlignment="1">
      <alignment horizontal="right" vertical="center"/>
    </xf>
    <xf numFmtId="0" fontId="18" fillId="0" borderId="2" xfId="5" applyFont="1" applyBorder="1"/>
    <xf numFmtId="0" fontId="8" fillId="0" borderId="2" xfId="0" applyFont="1" applyBorder="1" applyAlignment="1">
      <alignment horizontal="right"/>
    </xf>
    <xf numFmtId="0" fontId="59" fillId="2" borderId="6" xfId="0" applyFont="1" applyFill="1" applyBorder="1" applyAlignment="1">
      <alignment horizontal="left" vertical="center"/>
    </xf>
    <xf numFmtId="0" fontId="21" fillId="0" borderId="0" xfId="5" applyFont="1" applyAlignment="1">
      <alignment horizontal="center"/>
    </xf>
  </cellXfs>
  <cellStyles count="10">
    <cellStyle name="Comma" xfId="1" builtinId="3"/>
    <cellStyle name="Comma 2" xfId="2" xr:uid="{00000000-0005-0000-0000-000001000000}"/>
    <cellStyle name="Comma 3" xfId="7" xr:uid="{DEE264D9-93EB-406C-A186-A3BC846308D4}"/>
    <cellStyle name="Normal" xfId="0" builtinId="0"/>
    <cellStyle name="Normal 2" xfId="3" xr:uid="{00000000-0005-0000-0000-000003000000}"/>
    <cellStyle name="Normal 2 2" xfId="5" xr:uid="{80495D74-CCAB-44A3-B2ED-56A53029FED7}"/>
    <cellStyle name="Normal 3" xfId="6" xr:uid="{E7D4A766-4176-488E-B080-493513C5910A}"/>
    <cellStyle name="Normal_11" xfId="8" xr:uid="{EE06ECD4-4C3A-422C-AC87-7349B90528D0}"/>
    <cellStyle name="Normal_section 3-marriages &amp; divorces" xfId="9" xr:uid="{BE6938D4-A6A5-4DBC-9B5B-3437686DB802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79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78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K70"/>
  <sheetViews>
    <sheetView view="pageBreakPreview" zoomScale="70" zoomScaleNormal="100" zoomScaleSheetLayoutView="70" workbookViewId="0">
      <selection activeCell="G34" sqref="G34"/>
    </sheetView>
  </sheetViews>
  <sheetFormatPr defaultColWidth="11.44140625" defaultRowHeight="15.6" x14ac:dyDescent="0.3"/>
  <cols>
    <col min="1" max="1" width="9.88671875" style="1" customWidth="1"/>
    <col min="2" max="2" width="91.109375" style="1" customWidth="1"/>
    <col min="3" max="3" width="11.6640625" style="113" customWidth="1"/>
    <col min="4" max="16384" width="11.44140625" style="1"/>
  </cols>
  <sheetData>
    <row r="1" spans="1:7" x14ac:dyDescent="0.3">
      <c r="A1" s="78" t="s">
        <v>194</v>
      </c>
      <c r="B1" s="3" t="s">
        <v>196</v>
      </c>
      <c r="C1" s="111" t="s">
        <v>198</v>
      </c>
    </row>
    <row r="2" spans="1:7" x14ac:dyDescent="0.3">
      <c r="A2" s="95" t="s">
        <v>195</v>
      </c>
      <c r="B2" s="96" t="s">
        <v>197</v>
      </c>
      <c r="C2" s="112" t="s">
        <v>199</v>
      </c>
    </row>
    <row r="3" spans="1:7" ht="5.25" customHeight="1" x14ac:dyDescent="0.3">
      <c r="A3" s="97"/>
      <c r="B3" s="2"/>
    </row>
    <row r="4" spans="1:7" ht="17.25" customHeight="1" x14ac:dyDescent="0.3">
      <c r="A4" s="77">
        <v>1.1000000000000001</v>
      </c>
      <c r="B4" s="78" t="s">
        <v>154</v>
      </c>
      <c r="C4" s="114"/>
      <c r="D4" s="79"/>
      <c r="E4" s="79"/>
      <c r="F4" s="79"/>
      <c r="G4" s="79"/>
    </row>
    <row r="5" spans="1:7" ht="17.25" customHeight="1" x14ac:dyDescent="0.3">
      <c r="A5" s="80"/>
      <c r="B5" s="81" t="s">
        <v>155</v>
      </c>
      <c r="C5" s="115">
        <v>24</v>
      </c>
      <c r="D5" s="75"/>
      <c r="E5" s="75"/>
      <c r="F5" s="75"/>
      <c r="G5" s="75"/>
    </row>
    <row r="6" spans="1:7" ht="8.1" customHeight="1" x14ac:dyDescent="0.3">
      <c r="C6" s="115"/>
    </row>
    <row r="7" spans="1:7" ht="17.25" customHeight="1" x14ac:dyDescent="0.3">
      <c r="A7" s="77">
        <v>1.2</v>
      </c>
      <c r="B7" s="78" t="s">
        <v>153</v>
      </c>
      <c r="C7" s="115"/>
      <c r="D7" s="79"/>
      <c r="E7" s="79"/>
      <c r="F7" s="79"/>
      <c r="G7" s="79"/>
    </row>
    <row r="8" spans="1:7" ht="17.25" customHeight="1" x14ac:dyDescent="0.3">
      <c r="A8" s="80"/>
      <c r="B8" s="81" t="s">
        <v>208</v>
      </c>
      <c r="C8" s="115">
        <v>25</v>
      </c>
      <c r="D8" s="75"/>
      <c r="E8" s="75"/>
      <c r="F8" s="75"/>
      <c r="G8" s="75"/>
    </row>
    <row r="9" spans="1:7" ht="8.1" customHeight="1" x14ac:dyDescent="0.3">
      <c r="C9" s="115"/>
    </row>
    <row r="10" spans="1:7" ht="17.25" customHeight="1" x14ac:dyDescent="0.3">
      <c r="A10" s="77">
        <v>1.3</v>
      </c>
      <c r="B10" s="78" t="s">
        <v>153</v>
      </c>
      <c r="C10" s="115"/>
      <c r="D10" s="79"/>
      <c r="E10" s="79"/>
      <c r="F10" s="79"/>
      <c r="G10" s="79"/>
    </row>
    <row r="11" spans="1:7" ht="17.25" customHeight="1" x14ac:dyDescent="0.3">
      <c r="A11" s="80"/>
      <c r="B11" s="81" t="s">
        <v>207</v>
      </c>
      <c r="C11" s="115"/>
      <c r="D11" s="75"/>
      <c r="E11" s="75"/>
      <c r="F11" s="75"/>
      <c r="G11" s="75"/>
    </row>
    <row r="12" spans="1:7" ht="17.25" customHeight="1" x14ac:dyDescent="0.3">
      <c r="B12" s="1" t="s">
        <v>184</v>
      </c>
      <c r="C12" s="115">
        <v>26</v>
      </c>
    </row>
    <row r="13" spans="1:7" ht="17.25" customHeight="1" x14ac:dyDescent="0.3">
      <c r="B13" s="1" t="s">
        <v>185</v>
      </c>
      <c r="C13" s="115">
        <v>27</v>
      </c>
    </row>
    <row r="14" spans="1:7" ht="17.25" customHeight="1" x14ac:dyDescent="0.3">
      <c r="B14" s="1" t="s">
        <v>186</v>
      </c>
      <c r="C14" s="115">
        <v>28</v>
      </c>
    </row>
    <row r="15" spans="1:7" ht="17.25" customHeight="1" x14ac:dyDescent="0.3">
      <c r="B15" s="1" t="s">
        <v>187</v>
      </c>
      <c r="C15" s="115">
        <v>29</v>
      </c>
    </row>
    <row r="16" spans="1:7" ht="8.1" customHeight="1" x14ac:dyDescent="0.3">
      <c r="C16" s="115"/>
    </row>
    <row r="17" spans="1:7" ht="17.25" customHeight="1" x14ac:dyDescent="0.3">
      <c r="A17" s="77">
        <v>1.4</v>
      </c>
      <c r="B17" s="78" t="s">
        <v>157</v>
      </c>
      <c r="C17" s="115"/>
      <c r="D17" s="79"/>
      <c r="E17" s="79"/>
      <c r="F17" s="79"/>
      <c r="G17" s="79"/>
    </row>
    <row r="18" spans="1:7" ht="17.25" customHeight="1" x14ac:dyDescent="0.3">
      <c r="A18" s="80"/>
      <c r="B18" s="81" t="s">
        <v>206</v>
      </c>
      <c r="C18" s="115">
        <v>30</v>
      </c>
      <c r="D18" s="75"/>
      <c r="E18" s="75"/>
      <c r="F18" s="75"/>
      <c r="G18" s="75"/>
    </row>
    <row r="19" spans="1:7" ht="8.1" customHeight="1" x14ac:dyDescent="0.3">
      <c r="C19" s="115"/>
    </row>
    <row r="20" spans="1:7" ht="17.25" customHeight="1" x14ac:dyDescent="0.3">
      <c r="A20" s="77">
        <v>1.5</v>
      </c>
      <c r="B20" s="78" t="s">
        <v>158</v>
      </c>
      <c r="C20" s="115"/>
      <c r="D20" s="79"/>
      <c r="E20" s="79"/>
      <c r="F20" s="79"/>
      <c r="G20" s="79"/>
    </row>
    <row r="21" spans="1:7" ht="17.25" customHeight="1" x14ac:dyDescent="0.3">
      <c r="A21" s="80"/>
      <c r="B21" s="81" t="s">
        <v>159</v>
      </c>
      <c r="C21" s="115">
        <v>31</v>
      </c>
      <c r="D21" s="75"/>
      <c r="E21" s="75"/>
      <c r="F21" s="75"/>
      <c r="G21" s="75"/>
    </row>
    <row r="22" spans="1:7" ht="11.25" customHeight="1" x14ac:dyDescent="0.3">
      <c r="C22" s="115"/>
    </row>
    <row r="23" spans="1:7" ht="17.25" customHeight="1" x14ac:dyDescent="0.3">
      <c r="A23" s="77">
        <v>1.6</v>
      </c>
      <c r="B23" s="78" t="s">
        <v>160</v>
      </c>
      <c r="C23" s="115"/>
      <c r="D23" s="79"/>
      <c r="E23" s="79"/>
      <c r="F23" s="79"/>
      <c r="G23" s="79"/>
    </row>
    <row r="24" spans="1:7" ht="17.25" customHeight="1" x14ac:dyDescent="0.3">
      <c r="A24" s="80"/>
      <c r="B24" s="81" t="s">
        <v>161</v>
      </c>
      <c r="C24" s="115">
        <v>32</v>
      </c>
      <c r="D24" s="75"/>
      <c r="E24" s="75"/>
      <c r="F24" s="75"/>
      <c r="G24" s="75"/>
    </row>
    <row r="25" spans="1:7" ht="8.1" customHeight="1" x14ac:dyDescent="0.3">
      <c r="C25" s="115"/>
    </row>
    <row r="26" spans="1:7" ht="17.25" customHeight="1" x14ac:dyDescent="0.3">
      <c r="A26" s="77">
        <v>1.7</v>
      </c>
      <c r="B26" s="78" t="s">
        <v>162</v>
      </c>
      <c r="C26" s="115"/>
      <c r="D26" s="79"/>
      <c r="E26" s="79"/>
      <c r="F26" s="79"/>
      <c r="G26" s="79"/>
    </row>
    <row r="27" spans="1:7" ht="17.25" customHeight="1" x14ac:dyDescent="0.3">
      <c r="A27" s="80"/>
      <c r="B27" s="81" t="s">
        <v>163</v>
      </c>
      <c r="C27" s="115"/>
      <c r="D27" s="75"/>
      <c r="E27" s="75"/>
      <c r="F27" s="75"/>
      <c r="G27" s="75"/>
    </row>
    <row r="28" spans="1:7" ht="17.25" customHeight="1" x14ac:dyDescent="0.3">
      <c r="B28" s="1" t="s">
        <v>205</v>
      </c>
      <c r="C28" s="115">
        <v>33</v>
      </c>
    </row>
    <row r="29" spans="1:7" ht="17.25" customHeight="1" x14ac:dyDescent="0.3">
      <c r="B29" s="1" t="s">
        <v>188</v>
      </c>
      <c r="C29" s="115">
        <v>34</v>
      </c>
    </row>
    <row r="30" spans="1:7" ht="17.25" customHeight="1" x14ac:dyDescent="0.3">
      <c r="B30" s="1" t="s">
        <v>189</v>
      </c>
      <c r="C30" s="115">
        <v>35</v>
      </c>
    </row>
    <row r="31" spans="1:7" ht="8.1" customHeight="1" x14ac:dyDescent="0.3">
      <c r="C31" s="115"/>
    </row>
    <row r="32" spans="1:7" ht="17.25" customHeight="1" x14ac:dyDescent="0.3">
      <c r="A32" s="77">
        <v>1.8</v>
      </c>
      <c r="B32" s="78" t="s">
        <v>164</v>
      </c>
      <c r="C32" s="115"/>
      <c r="D32" s="79"/>
      <c r="E32" s="79"/>
      <c r="F32" s="79"/>
      <c r="G32" s="79"/>
    </row>
    <row r="33" spans="1:7" ht="17.25" customHeight="1" x14ac:dyDescent="0.3">
      <c r="A33" s="80"/>
      <c r="B33" s="81" t="s">
        <v>165</v>
      </c>
      <c r="C33" s="115"/>
      <c r="D33" s="75"/>
      <c r="E33" s="75"/>
      <c r="F33" s="75"/>
      <c r="G33" s="75"/>
    </row>
    <row r="34" spans="1:7" ht="17.25" customHeight="1" x14ac:dyDescent="0.3">
      <c r="B34" s="1" t="s">
        <v>190</v>
      </c>
      <c r="C34" s="115">
        <v>36</v>
      </c>
    </row>
    <row r="35" spans="1:7" ht="17.25" customHeight="1" x14ac:dyDescent="0.3">
      <c r="B35" s="1" t="s">
        <v>191</v>
      </c>
      <c r="C35" s="115">
        <v>37</v>
      </c>
    </row>
    <row r="36" spans="1:7" ht="17.25" customHeight="1" x14ac:dyDescent="0.3">
      <c r="B36" s="1" t="s">
        <v>192</v>
      </c>
      <c r="C36" s="115">
        <v>38</v>
      </c>
    </row>
    <row r="37" spans="1:7" ht="17.25" customHeight="1" x14ac:dyDescent="0.3">
      <c r="B37" s="1" t="s">
        <v>193</v>
      </c>
      <c r="C37" s="115">
        <v>39</v>
      </c>
    </row>
    <row r="38" spans="1:7" ht="11.25" customHeight="1" x14ac:dyDescent="0.3">
      <c r="C38" s="115"/>
    </row>
    <row r="39" spans="1:7" ht="17.25" customHeight="1" x14ac:dyDescent="0.3">
      <c r="A39" s="77">
        <v>1.9</v>
      </c>
      <c r="B39" s="78" t="s">
        <v>166</v>
      </c>
      <c r="C39" s="115"/>
      <c r="D39" s="79"/>
      <c r="E39" s="79"/>
      <c r="F39" s="79"/>
      <c r="G39" s="79"/>
    </row>
    <row r="40" spans="1:7" ht="17.25" customHeight="1" x14ac:dyDescent="0.3">
      <c r="A40" s="80"/>
      <c r="B40" s="81" t="s">
        <v>167</v>
      </c>
      <c r="C40" s="115">
        <v>40</v>
      </c>
      <c r="D40" s="75"/>
      <c r="E40" s="75"/>
      <c r="F40" s="75"/>
      <c r="G40" s="75"/>
    </row>
    <row r="41" spans="1:7" ht="11.25" customHeight="1" x14ac:dyDescent="0.3">
      <c r="C41" s="115"/>
    </row>
    <row r="42" spans="1:7" ht="17.25" customHeight="1" x14ac:dyDescent="0.3">
      <c r="A42" s="82" t="s">
        <v>200</v>
      </c>
      <c r="B42" s="78" t="s">
        <v>173</v>
      </c>
      <c r="C42" s="115"/>
      <c r="D42" s="79"/>
      <c r="E42" s="79"/>
      <c r="F42" s="79"/>
      <c r="G42" s="79"/>
    </row>
    <row r="43" spans="1:7" s="2" customFormat="1" ht="17.25" customHeight="1" x14ac:dyDescent="0.3">
      <c r="A43" s="83"/>
      <c r="B43" s="81" t="s">
        <v>172</v>
      </c>
      <c r="C43" s="116"/>
      <c r="D43" s="75"/>
      <c r="E43" s="75"/>
      <c r="F43" s="75"/>
      <c r="G43" s="75"/>
    </row>
    <row r="44" spans="1:7" ht="17.25" customHeight="1" x14ac:dyDescent="0.3">
      <c r="A44" s="84"/>
      <c r="B44" s="1" t="s">
        <v>190</v>
      </c>
      <c r="C44" s="115">
        <v>41</v>
      </c>
    </row>
    <row r="45" spans="1:7" ht="17.25" customHeight="1" x14ac:dyDescent="0.3">
      <c r="A45" s="84"/>
      <c r="B45" s="1" t="s">
        <v>191</v>
      </c>
      <c r="C45" s="115">
        <v>42</v>
      </c>
    </row>
    <row r="46" spans="1:7" ht="17.25" customHeight="1" x14ac:dyDescent="0.3">
      <c r="A46" s="84"/>
      <c r="B46" s="1" t="s">
        <v>192</v>
      </c>
      <c r="C46" s="115">
        <v>43</v>
      </c>
    </row>
    <row r="47" spans="1:7" ht="17.25" customHeight="1" x14ac:dyDescent="0.3">
      <c r="A47" s="84"/>
      <c r="B47" s="1" t="s">
        <v>193</v>
      </c>
      <c r="C47" s="115">
        <v>44</v>
      </c>
    </row>
    <row r="48" spans="1:7" ht="8.1" customHeight="1" x14ac:dyDescent="0.3">
      <c r="A48" s="84"/>
      <c r="C48" s="115"/>
    </row>
    <row r="49" spans="1:11" ht="17.25" customHeight="1" x14ac:dyDescent="0.3">
      <c r="A49" s="85" t="s">
        <v>201</v>
      </c>
      <c r="B49" s="78" t="s">
        <v>174</v>
      </c>
      <c r="C49" s="115"/>
      <c r="D49" s="79"/>
      <c r="E49" s="79"/>
      <c r="F49" s="79"/>
      <c r="G49" s="79"/>
    </row>
    <row r="50" spans="1:11" ht="17.25" customHeight="1" x14ac:dyDescent="0.3">
      <c r="A50" s="86"/>
      <c r="B50" s="81" t="s">
        <v>175</v>
      </c>
      <c r="C50" s="115">
        <v>45</v>
      </c>
      <c r="D50" s="75"/>
      <c r="E50" s="75"/>
      <c r="F50" s="75"/>
      <c r="G50" s="75"/>
    </row>
    <row r="51" spans="1:11" ht="8.1" customHeight="1" x14ac:dyDescent="0.3">
      <c r="A51" s="84"/>
      <c r="C51" s="115"/>
    </row>
    <row r="52" spans="1:11" ht="17.25" customHeight="1" x14ac:dyDescent="0.3">
      <c r="A52" s="85" t="s">
        <v>202</v>
      </c>
      <c r="B52" s="78" t="s">
        <v>176</v>
      </c>
      <c r="C52" s="115"/>
      <c r="D52" s="79"/>
      <c r="E52" s="79"/>
      <c r="F52" s="79"/>
      <c r="G52" s="79"/>
    </row>
    <row r="53" spans="1:11" ht="17.25" customHeight="1" x14ac:dyDescent="0.3">
      <c r="A53" s="86"/>
      <c r="B53" s="81" t="s">
        <v>177</v>
      </c>
      <c r="C53" s="115">
        <v>46</v>
      </c>
      <c r="D53" s="75"/>
      <c r="E53" s="75"/>
      <c r="F53" s="75"/>
      <c r="G53" s="75"/>
    </row>
    <row r="54" spans="1:11" ht="8.1" customHeight="1" x14ac:dyDescent="0.3">
      <c r="A54" s="84"/>
      <c r="C54" s="115"/>
    </row>
    <row r="55" spans="1:11" ht="17.25" customHeight="1" x14ac:dyDescent="0.3">
      <c r="A55" s="85" t="s">
        <v>203</v>
      </c>
      <c r="B55" s="78" t="s">
        <v>178</v>
      </c>
      <c r="C55" s="115"/>
      <c r="D55" s="79"/>
      <c r="E55" s="79"/>
      <c r="F55" s="79"/>
      <c r="G55" s="79"/>
    </row>
    <row r="56" spans="1:11" ht="17.25" customHeight="1" x14ac:dyDescent="0.3">
      <c r="A56" s="86"/>
      <c r="B56" s="81" t="s">
        <v>179</v>
      </c>
      <c r="C56" s="115">
        <v>47</v>
      </c>
      <c r="D56" s="75"/>
      <c r="E56" s="75"/>
      <c r="F56" s="75"/>
      <c r="G56" s="75"/>
    </row>
    <row r="57" spans="1:11" ht="8.1" customHeight="1" x14ac:dyDescent="0.3">
      <c r="A57" s="84"/>
      <c r="C57" s="115"/>
    </row>
    <row r="58" spans="1:11" ht="17.25" customHeight="1" x14ac:dyDescent="0.3">
      <c r="A58" s="82" t="s">
        <v>204</v>
      </c>
      <c r="B58" s="78" t="s">
        <v>182</v>
      </c>
      <c r="C58" s="115"/>
      <c r="D58" s="4"/>
      <c r="E58" s="4"/>
      <c r="F58" s="4"/>
      <c r="G58" s="4"/>
      <c r="H58" s="4"/>
      <c r="I58" s="4"/>
      <c r="J58" s="4"/>
      <c r="K58" s="4"/>
    </row>
    <row r="59" spans="1:11" ht="17.25" customHeight="1" x14ac:dyDescent="0.3">
      <c r="A59" s="87"/>
      <c r="B59" s="81" t="s">
        <v>183</v>
      </c>
      <c r="C59" s="115" t="s">
        <v>216</v>
      </c>
      <c r="D59" s="75"/>
      <c r="E59" s="75"/>
      <c r="F59" s="75"/>
      <c r="G59" s="75"/>
      <c r="H59" s="75"/>
      <c r="I59" s="75"/>
      <c r="J59" s="75"/>
      <c r="K59" s="75"/>
    </row>
    <row r="60" spans="1:11" ht="5.25" customHeight="1" x14ac:dyDescent="0.3">
      <c r="A60" s="88"/>
      <c r="B60" s="12"/>
      <c r="C60" s="117"/>
    </row>
    <row r="61" spans="1:11" x14ac:dyDescent="0.3">
      <c r="A61" s="84"/>
    </row>
    <row r="62" spans="1:11" x14ac:dyDescent="0.3">
      <c r="A62" s="84"/>
    </row>
    <row r="63" spans="1:11" x14ac:dyDescent="0.3">
      <c r="A63" s="84"/>
    </row>
    <row r="64" spans="1:11" x14ac:dyDescent="0.3">
      <c r="A64" s="84"/>
    </row>
    <row r="65" spans="1:1" x14ac:dyDescent="0.3">
      <c r="A65" s="84"/>
    </row>
    <row r="66" spans="1:1" x14ac:dyDescent="0.3">
      <c r="A66" s="84"/>
    </row>
    <row r="67" spans="1:1" x14ac:dyDescent="0.3">
      <c r="A67" s="84"/>
    </row>
    <row r="68" spans="1:1" x14ac:dyDescent="0.3">
      <c r="A68" s="84"/>
    </row>
    <row r="69" spans="1:1" x14ac:dyDescent="0.3">
      <c r="A69" s="84"/>
    </row>
    <row r="70" spans="1:1" x14ac:dyDescent="0.3">
      <c r="A70" s="84"/>
    </row>
  </sheetData>
  <pageMargins left="0.7" right="0.7" top="0.5" bottom="0.5" header="0.3" footer="0.3"/>
  <pageSetup scale="78" orientation="portrait" r:id="rId1"/>
  <rowBreaks count="1" manualBreakCount="1">
    <brk id="61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  <pageSetUpPr fitToPage="1"/>
  </sheetPr>
  <dimension ref="A1:Q56"/>
  <sheetViews>
    <sheetView view="pageBreakPreview" zoomScale="85" zoomScaleNormal="100" zoomScaleSheetLayoutView="85" workbookViewId="0">
      <selection activeCell="G34" sqref="G34"/>
    </sheetView>
  </sheetViews>
  <sheetFormatPr defaultColWidth="11.44140625" defaultRowHeight="15.6" x14ac:dyDescent="0.3"/>
  <cols>
    <col min="1" max="1" width="19" style="1" bestFit="1" customWidth="1"/>
    <col min="2" max="2" width="23.33203125" style="1" customWidth="1"/>
    <col min="3" max="6" width="11.109375" style="4" customWidth="1"/>
    <col min="7" max="8" width="11.109375" style="127" customWidth="1"/>
    <col min="9" max="13" width="11.6640625" style="100" customWidth="1"/>
    <col min="14" max="16384" width="11.44140625" style="1"/>
  </cols>
  <sheetData>
    <row r="1" spans="1:17" ht="18" customHeight="1" x14ac:dyDescent="0.35">
      <c r="A1" s="27" t="s">
        <v>150</v>
      </c>
      <c r="B1" s="69" t="s">
        <v>160</v>
      </c>
      <c r="C1" s="29"/>
      <c r="D1" s="30"/>
      <c r="E1" s="30"/>
      <c r="F1" s="30"/>
      <c r="G1" s="124"/>
      <c r="H1" s="124"/>
    </row>
    <row r="2" spans="1:17" ht="18" customHeight="1" x14ac:dyDescent="0.35">
      <c r="A2" s="31" t="s">
        <v>151</v>
      </c>
      <c r="B2" s="32" t="s">
        <v>161</v>
      </c>
      <c r="C2" s="29"/>
      <c r="D2" s="33"/>
      <c r="E2" s="33"/>
      <c r="F2" s="33"/>
      <c r="G2" s="125"/>
      <c r="H2" s="125"/>
    </row>
    <row r="3" spans="1:17" ht="21.75" customHeight="1" x14ac:dyDescent="0.35">
      <c r="A3" s="34"/>
      <c r="B3" s="34"/>
      <c r="C3" s="29"/>
      <c r="D3" s="29"/>
      <c r="E3" s="35"/>
      <c r="F3" s="136"/>
      <c r="G3" s="137"/>
      <c r="H3" s="137"/>
      <c r="J3" s="205"/>
    </row>
    <row r="4" spans="1:17" ht="18" customHeight="1" x14ac:dyDescent="0.3">
      <c r="A4" s="36" t="s">
        <v>45</v>
      </c>
      <c r="B4" s="37" t="s">
        <v>5</v>
      </c>
      <c r="C4" s="203" t="s">
        <v>219</v>
      </c>
      <c r="D4" s="203"/>
      <c r="E4" s="203"/>
      <c r="F4" s="203"/>
      <c r="G4" s="203"/>
      <c r="H4" s="203"/>
      <c r="I4" s="70"/>
      <c r="J4" s="205"/>
    </row>
    <row r="5" spans="1:17" ht="18" customHeight="1" x14ac:dyDescent="0.3">
      <c r="A5" s="38" t="s">
        <v>46</v>
      </c>
      <c r="B5" s="39" t="s">
        <v>7</v>
      </c>
      <c r="C5" s="64">
        <v>2017</v>
      </c>
      <c r="D5" s="64">
        <v>2018</v>
      </c>
      <c r="E5" s="64">
        <v>2019</v>
      </c>
      <c r="F5" s="64">
        <v>2020</v>
      </c>
      <c r="G5" s="64">
        <v>2021</v>
      </c>
      <c r="H5" s="145">
        <v>2022</v>
      </c>
      <c r="I5" s="104"/>
    </row>
    <row r="6" spans="1:17" ht="7.5" customHeight="1" x14ac:dyDescent="0.35">
      <c r="A6" s="40"/>
      <c r="B6" s="34"/>
      <c r="C6" s="41"/>
      <c r="D6" s="41"/>
      <c r="E6" s="126"/>
      <c r="F6" s="126"/>
      <c r="G6" s="126"/>
      <c r="I6" s="104"/>
    </row>
    <row r="7" spans="1:17" ht="18" customHeight="1" x14ac:dyDescent="0.35">
      <c r="A7" s="42" t="s">
        <v>47</v>
      </c>
      <c r="B7" s="42" t="s">
        <v>108</v>
      </c>
      <c r="C7" s="43">
        <f t="shared" ref="C7:H7" si="0">SUM(C8:C9)</f>
        <v>2</v>
      </c>
      <c r="D7" s="43">
        <f t="shared" si="0"/>
        <v>6</v>
      </c>
      <c r="E7" s="43">
        <f t="shared" si="0"/>
        <v>2</v>
      </c>
      <c r="F7" s="43">
        <f t="shared" si="0"/>
        <v>5</v>
      </c>
      <c r="G7" s="89">
        <f t="shared" si="0"/>
        <v>7</v>
      </c>
      <c r="H7" s="180">
        <f t="shared" si="0"/>
        <v>4</v>
      </c>
      <c r="I7" s="105"/>
      <c r="J7" s="17"/>
      <c r="K7" s="1"/>
      <c r="L7" s="101"/>
      <c r="M7" s="105"/>
      <c r="Q7" s="17"/>
    </row>
    <row r="8" spans="1:17" ht="18" customHeight="1" x14ac:dyDescent="0.35">
      <c r="A8" s="32" t="s">
        <v>48</v>
      </c>
      <c r="B8" s="32" t="s">
        <v>118</v>
      </c>
      <c r="C8" s="91">
        <v>1</v>
      </c>
      <c r="D8" s="91">
        <v>4</v>
      </c>
      <c r="E8" s="89">
        <f>SUM('T1.7(a)'!E9+'T1.7(b)'!E9+'T1.7(c)'!E9)</f>
        <v>0</v>
      </c>
      <c r="F8" s="89">
        <f>SUM('T1.8(a)'!F9+'T1.8(b)'!F9+'T1.8(c)'!F9+'T1.8(d)'!F9)</f>
        <v>4</v>
      </c>
      <c r="G8" s="89">
        <v>5</v>
      </c>
      <c r="H8" s="180">
        <v>3</v>
      </c>
      <c r="I8" s="105"/>
      <c r="J8" s="17"/>
      <c r="K8" s="1"/>
      <c r="L8" s="102"/>
      <c r="M8" s="105"/>
      <c r="Q8" s="17"/>
    </row>
    <row r="9" spans="1:17" ht="18" customHeight="1" x14ac:dyDescent="0.35">
      <c r="A9" s="42"/>
      <c r="B9" s="42" t="s">
        <v>110</v>
      </c>
      <c r="C9" s="91">
        <v>1</v>
      </c>
      <c r="D9" s="91">
        <v>2</v>
      </c>
      <c r="E9" s="89">
        <f>SUM('T1.7(a)'!E10+'T1.7(b)'!E10+'T1.7(c)'!E10)</f>
        <v>2</v>
      </c>
      <c r="F9" s="89">
        <f>SUM('T1.8(a)'!F10+'T1.8(b)'!F10+'T1.8(c)'!F10+'T1.8(d)'!F10)</f>
        <v>1</v>
      </c>
      <c r="G9" s="89">
        <v>2</v>
      </c>
      <c r="H9" s="180">
        <v>1</v>
      </c>
      <c r="I9" s="105"/>
      <c r="J9" s="17"/>
      <c r="K9" s="1"/>
      <c r="L9" s="102"/>
      <c r="M9" s="105"/>
      <c r="Q9" s="17"/>
    </row>
    <row r="10" spans="1:17" ht="18" customHeight="1" x14ac:dyDescent="0.35">
      <c r="A10" s="42"/>
      <c r="B10" s="32"/>
      <c r="C10" s="92"/>
      <c r="D10" s="92"/>
      <c r="E10" s="92"/>
      <c r="F10" s="92"/>
      <c r="G10" s="90"/>
      <c r="H10" s="180"/>
      <c r="I10" s="105"/>
      <c r="J10" s="1"/>
      <c r="K10" s="1"/>
      <c r="M10" s="105"/>
    </row>
    <row r="11" spans="1:17" ht="18" customHeight="1" x14ac:dyDescent="0.3">
      <c r="A11" s="42" t="s">
        <v>49</v>
      </c>
      <c r="B11" s="42" t="s">
        <v>108</v>
      </c>
      <c r="C11" s="43">
        <f t="shared" ref="C11:H11" si="1">SUM(C12:C13)</f>
        <v>164</v>
      </c>
      <c r="D11" s="43">
        <f t="shared" si="1"/>
        <v>165</v>
      </c>
      <c r="E11" s="43">
        <f t="shared" si="1"/>
        <v>183</v>
      </c>
      <c r="F11" s="43">
        <f t="shared" si="1"/>
        <v>131</v>
      </c>
      <c r="G11" s="89">
        <f t="shared" si="1"/>
        <v>147</v>
      </c>
      <c r="H11" s="150">
        <f t="shared" si="1"/>
        <v>140</v>
      </c>
      <c r="I11" s="105"/>
      <c r="J11" s="17"/>
      <c r="K11" s="1"/>
      <c r="L11" s="101"/>
      <c r="M11" s="105"/>
      <c r="Q11" s="17"/>
    </row>
    <row r="12" spans="1:17" ht="18" customHeight="1" x14ac:dyDescent="0.35">
      <c r="A12" s="32"/>
      <c r="B12" s="32" t="s">
        <v>118</v>
      </c>
      <c r="C12" s="91">
        <v>80</v>
      </c>
      <c r="D12" s="91">
        <v>86</v>
      </c>
      <c r="E12" s="89">
        <f>SUM('T1.7(a)'!E13+'T1.7(b)'!E13+'T1.7(c)'!E13)</f>
        <v>96</v>
      </c>
      <c r="F12" s="89">
        <f>SUM('T1.8(a)'!F13+'T1.8(b)'!F13+'T1.8(c)'!F13+'T1.8(d)'!F13)</f>
        <v>55</v>
      </c>
      <c r="G12" s="89">
        <v>81</v>
      </c>
      <c r="H12" s="180">
        <v>78</v>
      </c>
      <c r="I12" s="105"/>
      <c r="J12" s="17"/>
      <c r="K12" s="1"/>
      <c r="L12" s="102"/>
      <c r="M12" s="105"/>
      <c r="Q12" s="17"/>
    </row>
    <row r="13" spans="1:17" ht="18" customHeight="1" x14ac:dyDescent="0.35">
      <c r="A13" s="42"/>
      <c r="B13" s="42" t="s">
        <v>110</v>
      </c>
      <c r="C13" s="91">
        <v>84</v>
      </c>
      <c r="D13" s="91">
        <v>79</v>
      </c>
      <c r="E13" s="89">
        <f>SUM('T1.7(a)'!E14+'T1.7(b)'!E14+'T1.7(c)'!E14)</f>
        <v>87</v>
      </c>
      <c r="F13" s="89">
        <f>SUM('T1.8(a)'!F14+'T1.8(b)'!F14+'T1.8(c)'!F14+'T1.8(d)'!F14)</f>
        <v>76</v>
      </c>
      <c r="G13" s="89">
        <v>66</v>
      </c>
      <c r="H13" s="180">
        <v>62</v>
      </c>
      <c r="I13" s="105"/>
      <c r="J13" s="17"/>
      <c r="K13" s="1"/>
      <c r="L13" s="102"/>
      <c r="M13" s="105"/>
      <c r="Q13" s="17"/>
    </row>
    <row r="14" spans="1:17" ht="18" customHeight="1" x14ac:dyDescent="0.35">
      <c r="A14" s="42"/>
      <c r="B14" s="32"/>
      <c r="C14" s="92"/>
      <c r="D14" s="92"/>
      <c r="E14" s="92"/>
      <c r="F14" s="92"/>
      <c r="G14" s="90"/>
      <c r="H14" s="180"/>
      <c r="I14" s="105"/>
      <c r="J14" s="1"/>
      <c r="K14" s="1"/>
      <c r="M14" s="105"/>
    </row>
    <row r="15" spans="1:17" ht="18" customHeight="1" x14ac:dyDescent="0.3">
      <c r="A15" s="42" t="s">
        <v>50</v>
      </c>
      <c r="B15" s="42" t="s">
        <v>108</v>
      </c>
      <c r="C15" s="43">
        <f t="shared" ref="C15:H15" si="2">SUM(C16:C17)</f>
        <v>880</v>
      </c>
      <c r="D15" s="43">
        <f t="shared" si="2"/>
        <v>771</v>
      </c>
      <c r="E15" s="91">
        <f t="shared" si="2"/>
        <v>809</v>
      </c>
      <c r="F15" s="91">
        <f t="shared" si="2"/>
        <v>886</v>
      </c>
      <c r="G15" s="89">
        <f t="shared" si="2"/>
        <v>849</v>
      </c>
      <c r="H15" s="150">
        <f t="shared" si="2"/>
        <v>812</v>
      </c>
      <c r="I15" s="105">
        <f>SUM(H7+H11+H15)</f>
        <v>956</v>
      </c>
      <c r="J15" s="17"/>
      <c r="K15" s="1"/>
      <c r="L15" s="101"/>
      <c r="M15" s="105"/>
      <c r="Q15" s="17"/>
    </row>
    <row r="16" spans="1:17" ht="18" customHeight="1" x14ac:dyDescent="0.35">
      <c r="A16" s="32"/>
      <c r="B16" s="32" t="s">
        <v>118</v>
      </c>
      <c r="C16" s="91">
        <v>462</v>
      </c>
      <c r="D16" s="91">
        <v>402</v>
      </c>
      <c r="E16" s="89">
        <f>SUM('T1.7(a)'!E17+'T1.7(b)'!E17+'T1.7(c)'!E17)</f>
        <v>410</v>
      </c>
      <c r="F16" s="89">
        <f>SUM('T1.8(a)'!F17+'T1.8(b)'!F17+'T1.8(c)'!F17+'T1.8(d)'!F17)</f>
        <v>452</v>
      </c>
      <c r="G16" s="89">
        <v>419</v>
      </c>
      <c r="H16" s="180">
        <v>420</v>
      </c>
      <c r="I16" s="105"/>
      <c r="J16" s="17"/>
      <c r="K16" s="1"/>
      <c r="L16" s="102"/>
      <c r="M16" s="105"/>
      <c r="Q16" s="17"/>
    </row>
    <row r="17" spans="1:17" ht="18" customHeight="1" x14ac:dyDescent="0.35">
      <c r="A17" s="42"/>
      <c r="B17" s="42" t="s">
        <v>110</v>
      </c>
      <c r="C17" s="91">
        <v>418</v>
      </c>
      <c r="D17" s="91">
        <v>369</v>
      </c>
      <c r="E17" s="89">
        <f>SUM('T1.7(a)'!E18+'T1.7(b)'!E18+'T1.7(c)'!E18)</f>
        <v>399</v>
      </c>
      <c r="F17" s="89">
        <f>SUM('T1.8(a)'!F18+'T1.8(b)'!F18+'T1.8(c)'!F18+'T1.8(d)'!F18)</f>
        <v>434</v>
      </c>
      <c r="G17" s="89">
        <v>430</v>
      </c>
      <c r="H17" s="180">
        <v>392</v>
      </c>
      <c r="I17" s="105"/>
      <c r="J17" s="17"/>
      <c r="K17" s="1"/>
      <c r="L17" s="102"/>
      <c r="M17" s="105"/>
      <c r="N17" s="24"/>
      <c r="Q17" s="17"/>
    </row>
    <row r="18" spans="1:17" ht="18" customHeight="1" x14ac:dyDescent="0.35">
      <c r="A18" s="32"/>
      <c r="B18" s="42"/>
      <c r="C18" s="91"/>
      <c r="D18" s="91"/>
      <c r="E18" s="91"/>
      <c r="F18" s="91"/>
      <c r="G18" s="89"/>
      <c r="H18" s="180"/>
      <c r="I18" s="105"/>
      <c r="J18" s="1"/>
      <c r="K18" s="1"/>
      <c r="M18" s="105"/>
    </row>
    <row r="19" spans="1:17" ht="18" customHeight="1" x14ac:dyDescent="0.3">
      <c r="A19" s="42" t="s">
        <v>51</v>
      </c>
      <c r="B19" s="42" t="s">
        <v>108</v>
      </c>
      <c r="C19" s="43">
        <f t="shared" ref="C19:H19" si="3">SUM(C20:C21)</f>
        <v>2015</v>
      </c>
      <c r="D19" s="43">
        <f t="shared" si="3"/>
        <v>1913</v>
      </c>
      <c r="E19" s="43">
        <f t="shared" si="3"/>
        <v>1882</v>
      </c>
      <c r="F19" s="43">
        <f t="shared" si="3"/>
        <v>1899</v>
      </c>
      <c r="G19" s="89">
        <f t="shared" si="3"/>
        <v>1994</v>
      </c>
      <c r="H19" s="150">
        <f t="shared" si="3"/>
        <v>1898</v>
      </c>
      <c r="I19" s="141"/>
      <c r="J19" s="184">
        <f>SUM(H19/H48*100)</f>
        <v>30.348576910777105</v>
      </c>
      <c r="K19" s="184"/>
      <c r="L19" s="101"/>
      <c r="M19" s="105"/>
      <c r="Q19" s="17"/>
    </row>
    <row r="20" spans="1:17" ht="18" customHeight="1" x14ac:dyDescent="0.35">
      <c r="A20" s="32"/>
      <c r="B20" s="32" t="s">
        <v>118</v>
      </c>
      <c r="C20" s="91">
        <v>1063</v>
      </c>
      <c r="D20" s="91">
        <v>1005</v>
      </c>
      <c r="E20" s="89">
        <f>SUM('T1.7(a)'!E21+'T1.7(b)'!E21+'T1.7(c)'!E21)</f>
        <v>993</v>
      </c>
      <c r="F20" s="89">
        <f>SUM('T1.8(a)'!F21+'T1.8(b)'!F21+'T1.8(c)'!F21+'T1.8(d)'!F21)</f>
        <v>1006</v>
      </c>
      <c r="G20" s="89">
        <v>1040</v>
      </c>
      <c r="H20" s="180">
        <v>1022</v>
      </c>
      <c r="I20" s="105"/>
      <c r="J20" s="17"/>
      <c r="L20" s="102"/>
      <c r="M20" s="105"/>
      <c r="Q20" s="17"/>
    </row>
    <row r="21" spans="1:17" ht="18" customHeight="1" x14ac:dyDescent="0.35">
      <c r="A21" s="32"/>
      <c r="B21" s="42" t="s">
        <v>110</v>
      </c>
      <c r="C21" s="91">
        <v>952</v>
      </c>
      <c r="D21" s="91">
        <v>908</v>
      </c>
      <c r="E21" s="89">
        <f>SUM('T1.7(a)'!E22+'T1.7(b)'!E22+'T1.7(c)'!E22)</f>
        <v>889</v>
      </c>
      <c r="F21" s="89">
        <f>SUM('T1.8(a)'!F22+'T1.8(b)'!F22+'T1.8(c)'!F22+'T1.8(d)'!F22)</f>
        <v>893</v>
      </c>
      <c r="G21" s="89">
        <v>954</v>
      </c>
      <c r="H21" s="180">
        <v>876</v>
      </c>
      <c r="I21" s="105"/>
      <c r="J21" s="17"/>
      <c r="L21" s="102"/>
      <c r="M21" s="105"/>
      <c r="Q21" s="17"/>
    </row>
    <row r="22" spans="1:17" ht="18" customHeight="1" x14ac:dyDescent="0.35">
      <c r="A22" s="48"/>
      <c r="B22" s="32"/>
      <c r="C22" s="92"/>
      <c r="D22" s="92"/>
      <c r="E22" s="92"/>
      <c r="F22" s="92"/>
      <c r="G22" s="90"/>
      <c r="H22" s="180"/>
      <c r="I22" s="105"/>
      <c r="J22" s="24"/>
      <c r="K22" s="1"/>
      <c r="M22" s="105"/>
    </row>
    <row r="23" spans="1:17" ht="18" customHeight="1" x14ac:dyDescent="0.3">
      <c r="A23" s="42" t="s">
        <v>52</v>
      </c>
      <c r="B23" s="42" t="s">
        <v>108</v>
      </c>
      <c r="C23" s="43">
        <f t="shared" ref="C23:H23" si="4">SUM(C24:C25)</f>
        <v>2031</v>
      </c>
      <c r="D23" s="43">
        <f t="shared" si="4"/>
        <v>1968</v>
      </c>
      <c r="E23" s="43">
        <f t="shared" si="4"/>
        <v>1913</v>
      </c>
      <c r="F23" s="43">
        <f t="shared" si="4"/>
        <v>2072</v>
      </c>
      <c r="G23" s="89">
        <f t="shared" si="4"/>
        <v>2193</v>
      </c>
      <c r="H23" s="150">
        <f t="shared" si="4"/>
        <v>1972</v>
      </c>
      <c r="I23" s="105"/>
      <c r="J23" s="184">
        <f>SUM(H23/H48*100)</f>
        <v>31.531819635433322</v>
      </c>
      <c r="K23" s="184"/>
      <c r="L23" s="101"/>
      <c r="M23" s="105"/>
      <c r="Q23" s="17"/>
    </row>
    <row r="24" spans="1:17" ht="18" customHeight="1" x14ac:dyDescent="0.35">
      <c r="A24" s="32"/>
      <c r="B24" s="32" t="s">
        <v>118</v>
      </c>
      <c r="C24" s="91">
        <v>1079</v>
      </c>
      <c r="D24" s="91">
        <v>1030</v>
      </c>
      <c r="E24" s="89">
        <f>SUM('T1.7(a)'!E25+'T1.7(b)'!E25+'T1.7(c)'!E25)</f>
        <v>990</v>
      </c>
      <c r="F24" s="89">
        <f>SUM('T1.8(a)'!F25+'T1.8(b)'!F25+'T1.8(c)'!F25+'T1.8(d)'!F25)</f>
        <v>1097</v>
      </c>
      <c r="G24" s="89">
        <v>1117</v>
      </c>
      <c r="H24" s="180">
        <v>967</v>
      </c>
      <c r="I24" s="105"/>
      <c r="J24" s="17"/>
      <c r="K24" s="1"/>
      <c r="L24" s="102"/>
      <c r="M24" s="105"/>
      <c r="Q24" s="17"/>
    </row>
    <row r="25" spans="1:17" ht="18" customHeight="1" x14ac:dyDescent="0.35">
      <c r="A25" s="42"/>
      <c r="B25" s="42" t="s">
        <v>110</v>
      </c>
      <c r="C25" s="91">
        <v>952</v>
      </c>
      <c r="D25" s="91">
        <v>938</v>
      </c>
      <c r="E25" s="89">
        <f>SUM('T1.7(a)'!E26+'T1.7(b)'!E26+'T1.7(c)'!E26)</f>
        <v>923</v>
      </c>
      <c r="F25" s="89">
        <f>SUM('T1.8(a)'!F26+'T1.8(b)'!F26+'T1.8(c)'!F26+'T1.8(d)'!F26)</f>
        <v>975</v>
      </c>
      <c r="G25" s="89">
        <v>1076</v>
      </c>
      <c r="H25" s="180">
        <v>1005</v>
      </c>
      <c r="I25" s="105"/>
      <c r="J25" s="17"/>
      <c r="K25" s="1"/>
      <c r="L25" s="102"/>
      <c r="M25" s="105"/>
      <c r="Q25" s="17"/>
    </row>
    <row r="26" spans="1:17" ht="18" customHeight="1" x14ac:dyDescent="0.35">
      <c r="A26" s="42"/>
      <c r="B26" s="32"/>
      <c r="C26" s="92"/>
      <c r="D26" s="92"/>
      <c r="E26" s="92"/>
      <c r="F26" s="92"/>
      <c r="G26" s="90"/>
      <c r="H26" s="180"/>
      <c r="I26" s="105"/>
      <c r="J26" s="24"/>
      <c r="K26" s="1"/>
      <c r="M26" s="105"/>
    </row>
    <row r="27" spans="1:17" ht="18" customHeight="1" x14ac:dyDescent="0.3">
      <c r="A27" s="42" t="s">
        <v>53</v>
      </c>
      <c r="B27" s="42" t="s">
        <v>108</v>
      </c>
      <c r="C27" s="43">
        <f t="shared" ref="C27:H27" si="5">SUM(C28:C29)</f>
        <v>1068</v>
      </c>
      <c r="D27" s="43">
        <f t="shared" si="5"/>
        <v>1086</v>
      </c>
      <c r="E27" s="43">
        <f t="shared" si="5"/>
        <v>1078</v>
      </c>
      <c r="F27" s="43">
        <f t="shared" si="5"/>
        <v>1144</v>
      </c>
      <c r="G27" s="89">
        <f t="shared" si="5"/>
        <v>1181</v>
      </c>
      <c r="H27" s="150">
        <f t="shared" si="5"/>
        <v>1056</v>
      </c>
      <c r="I27" s="105">
        <f>SUM(H19+H23+H27)</f>
        <v>4926</v>
      </c>
      <c r="J27" s="184">
        <f>SUM(H27/H48*100)</f>
        <v>16.885193476175246</v>
      </c>
      <c r="K27" s="184"/>
      <c r="L27" s="101"/>
      <c r="M27" s="105"/>
      <c r="Q27" s="17"/>
    </row>
    <row r="28" spans="1:17" ht="18" customHeight="1" x14ac:dyDescent="0.35">
      <c r="A28" s="32"/>
      <c r="B28" s="32" t="s">
        <v>118</v>
      </c>
      <c r="C28" s="91">
        <v>541</v>
      </c>
      <c r="D28" s="91">
        <v>557</v>
      </c>
      <c r="E28" s="89">
        <f>SUM('T1.7(a)'!E29+'T1.7(b)'!E29+'T1.7(c)'!E29)</f>
        <v>540</v>
      </c>
      <c r="F28" s="89">
        <f>SUM('T1.8(a)'!F29+'T1.8(b)'!F29+'T1.8(c)'!F29+'T1.8(d)'!F29)</f>
        <v>580</v>
      </c>
      <c r="G28" s="89">
        <v>627</v>
      </c>
      <c r="H28" s="180">
        <v>573</v>
      </c>
      <c r="I28" s="105"/>
      <c r="J28" s="17" t="s">
        <v>238</v>
      </c>
      <c r="K28" s="1"/>
      <c r="L28" s="102"/>
      <c r="M28" s="105"/>
      <c r="Q28" s="17"/>
    </row>
    <row r="29" spans="1:17" ht="18" customHeight="1" x14ac:dyDescent="0.35">
      <c r="A29" s="42"/>
      <c r="B29" s="42" t="s">
        <v>110</v>
      </c>
      <c r="C29" s="91">
        <v>527</v>
      </c>
      <c r="D29" s="91">
        <v>529</v>
      </c>
      <c r="E29" s="89">
        <f>SUM('T1.7(a)'!E30+'T1.7(b)'!E30+'T1.7(c)'!E30)</f>
        <v>538</v>
      </c>
      <c r="F29" s="89">
        <f>SUM('T1.8(a)'!F30+'T1.8(b)'!F30+'T1.8(c)'!F30+'T1.8(d)'!F30)</f>
        <v>564</v>
      </c>
      <c r="G29" s="89">
        <v>554</v>
      </c>
      <c r="H29" s="180">
        <v>483</v>
      </c>
      <c r="I29" s="105"/>
      <c r="J29" s="17"/>
      <c r="K29" s="1"/>
      <c r="L29" s="102"/>
      <c r="M29" s="105"/>
      <c r="N29" s="24"/>
      <c r="Q29" s="17"/>
    </row>
    <row r="30" spans="1:17" ht="18" customHeight="1" x14ac:dyDescent="0.35">
      <c r="A30" s="42"/>
      <c r="B30" s="32"/>
      <c r="C30" s="92"/>
      <c r="D30" s="92"/>
      <c r="E30" s="92"/>
      <c r="F30" s="92"/>
      <c r="G30" s="90"/>
      <c r="H30" s="180"/>
      <c r="I30" s="105"/>
      <c r="J30" s="1"/>
      <c r="K30" s="1"/>
      <c r="M30" s="105"/>
    </row>
    <row r="31" spans="1:17" ht="18" customHeight="1" x14ac:dyDescent="0.3">
      <c r="A31" s="42" t="s">
        <v>54</v>
      </c>
      <c r="B31" s="42" t="s">
        <v>108</v>
      </c>
      <c r="C31" s="43">
        <f t="shared" ref="C31:H31" si="6">SUM(C32:C33)</f>
        <v>271</v>
      </c>
      <c r="D31" s="43">
        <f t="shared" si="6"/>
        <v>270</v>
      </c>
      <c r="E31" s="43">
        <f t="shared" si="6"/>
        <v>293</v>
      </c>
      <c r="F31" s="43">
        <f t="shared" si="6"/>
        <v>317</v>
      </c>
      <c r="G31" s="89">
        <f t="shared" si="6"/>
        <v>320</v>
      </c>
      <c r="H31" s="150">
        <f t="shared" si="6"/>
        <v>308</v>
      </c>
      <c r="I31" s="105"/>
      <c r="J31" s="17"/>
      <c r="K31" s="1"/>
      <c r="L31" s="101"/>
      <c r="M31" s="105"/>
      <c r="Q31" s="17"/>
    </row>
    <row r="32" spans="1:17" ht="18" customHeight="1" x14ac:dyDescent="0.35">
      <c r="A32" s="32"/>
      <c r="B32" s="32" t="s">
        <v>118</v>
      </c>
      <c r="C32" s="91">
        <v>137</v>
      </c>
      <c r="D32" s="91">
        <v>141</v>
      </c>
      <c r="E32" s="89">
        <f>SUM('T1.7(a)'!E33+'T1.7(b)'!E33+'T1.7(c)'!E33)</f>
        <v>147</v>
      </c>
      <c r="F32" s="89">
        <f>SUM('T1.8(a)'!F33+'T1.8(b)'!F33+'T1.8(c)'!F33+'T1.8(d)'!F33)</f>
        <v>172</v>
      </c>
      <c r="G32" s="89">
        <v>170</v>
      </c>
      <c r="H32" s="180">
        <v>166</v>
      </c>
      <c r="I32" s="105"/>
      <c r="J32" s="17"/>
      <c r="K32" s="1"/>
      <c r="L32" s="102"/>
      <c r="M32" s="105"/>
      <c r="Q32" s="17"/>
    </row>
    <row r="33" spans="1:17" ht="18" customHeight="1" x14ac:dyDescent="0.35">
      <c r="A33" s="42"/>
      <c r="B33" s="42" t="s">
        <v>110</v>
      </c>
      <c r="C33" s="91">
        <v>134</v>
      </c>
      <c r="D33" s="91">
        <v>129</v>
      </c>
      <c r="E33" s="89">
        <f>SUM('T1.7(a)'!E34+'T1.7(b)'!E34+'T1.7(c)'!E34)</f>
        <v>146</v>
      </c>
      <c r="F33" s="89">
        <f>SUM('T1.8(a)'!F34+'T1.8(b)'!F34+'T1.8(c)'!F34+'T1.8(d)'!F34)</f>
        <v>145</v>
      </c>
      <c r="G33" s="89">
        <v>150</v>
      </c>
      <c r="H33" s="180">
        <v>142</v>
      </c>
      <c r="I33" s="105"/>
      <c r="J33" s="17"/>
      <c r="K33" s="1"/>
      <c r="L33" s="102"/>
      <c r="M33" s="105"/>
      <c r="N33" s="24"/>
      <c r="Q33" s="17"/>
    </row>
    <row r="34" spans="1:17" ht="18" customHeight="1" x14ac:dyDescent="0.35">
      <c r="A34" s="42"/>
      <c r="B34" s="32"/>
      <c r="C34" s="92"/>
      <c r="D34" s="92"/>
      <c r="E34" s="92"/>
      <c r="F34" s="92"/>
      <c r="G34" s="90"/>
      <c r="H34" s="180"/>
      <c r="I34" s="105"/>
      <c r="J34" s="1"/>
      <c r="K34" s="1"/>
      <c r="M34" s="105"/>
    </row>
    <row r="35" spans="1:17" ht="18" customHeight="1" x14ac:dyDescent="0.3">
      <c r="A35" s="42" t="s">
        <v>55</v>
      </c>
      <c r="B35" s="42" t="s">
        <v>108</v>
      </c>
      <c r="C35" s="43">
        <f t="shared" ref="C35:H35" si="7">SUM(C36:C37)</f>
        <v>20</v>
      </c>
      <c r="D35" s="43">
        <f t="shared" si="7"/>
        <v>19</v>
      </c>
      <c r="E35" s="43">
        <f t="shared" si="7"/>
        <v>17</v>
      </c>
      <c r="F35" s="43">
        <f t="shared" si="7"/>
        <v>15</v>
      </c>
      <c r="G35" s="89">
        <f t="shared" si="7"/>
        <v>20</v>
      </c>
      <c r="H35" s="150">
        <f t="shared" si="7"/>
        <v>15</v>
      </c>
      <c r="I35" s="105"/>
      <c r="J35" s="17"/>
      <c r="K35" s="1"/>
      <c r="L35" s="101"/>
      <c r="M35" s="105"/>
      <c r="Q35" s="17"/>
    </row>
    <row r="36" spans="1:17" ht="18" customHeight="1" x14ac:dyDescent="0.35">
      <c r="A36" s="32"/>
      <c r="B36" s="32" t="s">
        <v>118</v>
      </c>
      <c r="C36" s="91">
        <v>12</v>
      </c>
      <c r="D36" s="91">
        <v>14</v>
      </c>
      <c r="E36" s="89">
        <f>SUM('T1.7(a)'!E37+'T1.7(b)'!E37+'T1.7(c)'!E37)</f>
        <v>9</v>
      </c>
      <c r="F36" s="89">
        <f>SUM('T1.8(a)'!F37+'T1.8(b)'!F37+'T1.8(c)'!F37+'T1.8(d)'!F37)</f>
        <v>6</v>
      </c>
      <c r="G36" s="89">
        <v>11</v>
      </c>
      <c r="H36" s="180">
        <v>5</v>
      </c>
      <c r="I36" s="105"/>
      <c r="J36" s="17"/>
      <c r="K36" s="1"/>
      <c r="L36" s="102"/>
      <c r="M36" s="105"/>
      <c r="Q36" s="17"/>
    </row>
    <row r="37" spans="1:17" ht="18" customHeight="1" x14ac:dyDescent="0.35">
      <c r="A37" s="42"/>
      <c r="B37" s="42" t="s">
        <v>110</v>
      </c>
      <c r="C37" s="91">
        <v>8</v>
      </c>
      <c r="D37" s="91">
        <v>5</v>
      </c>
      <c r="E37" s="89">
        <f>SUM('T1.7(a)'!E38+'T1.7(b)'!E38+'T1.7(c)'!E38)</f>
        <v>8</v>
      </c>
      <c r="F37" s="89">
        <f>SUM('T1.8(a)'!F38+'T1.8(b)'!F38+'T1.8(c)'!F38+'T1.8(d)'!F38)</f>
        <v>9</v>
      </c>
      <c r="G37" s="89">
        <v>9</v>
      </c>
      <c r="H37" s="180">
        <v>10</v>
      </c>
      <c r="I37" s="105"/>
      <c r="J37" s="17"/>
      <c r="K37" s="1"/>
      <c r="L37" s="102"/>
      <c r="M37" s="105"/>
      <c r="N37" s="24"/>
      <c r="Q37" s="17"/>
    </row>
    <row r="38" spans="1:17" ht="18" customHeight="1" x14ac:dyDescent="0.35">
      <c r="A38" s="42"/>
      <c r="B38" s="32"/>
      <c r="C38" s="92"/>
      <c r="D38" s="92"/>
      <c r="E38" s="92"/>
      <c r="F38" s="92"/>
      <c r="G38" s="90"/>
      <c r="H38" s="180"/>
      <c r="I38" s="105"/>
      <c r="J38" s="1"/>
      <c r="K38" s="1"/>
      <c r="M38" s="105"/>
    </row>
    <row r="39" spans="1:17" ht="18" customHeight="1" x14ac:dyDescent="0.3">
      <c r="A39" s="42" t="s">
        <v>114</v>
      </c>
      <c r="B39" s="42" t="s">
        <v>108</v>
      </c>
      <c r="C39" s="43">
        <f t="shared" ref="C39:H39" si="8">SUM(C40:C41)</f>
        <v>0</v>
      </c>
      <c r="D39" s="43">
        <f t="shared" si="8"/>
        <v>0</v>
      </c>
      <c r="E39" s="43">
        <f t="shared" si="8"/>
        <v>0</v>
      </c>
      <c r="F39" s="43">
        <f t="shared" si="8"/>
        <v>18</v>
      </c>
      <c r="G39" s="89">
        <f t="shared" si="8"/>
        <v>16</v>
      </c>
      <c r="H39" s="150">
        <f t="shared" si="8"/>
        <v>20</v>
      </c>
      <c r="I39" s="105">
        <f>SUM(H31+H35+H39)</f>
        <v>343</v>
      </c>
      <c r="J39" s="17"/>
      <c r="K39" s="1"/>
      <c r="L39" s="101"/>
      <c r="M39" s="105"/>
      <c r="Q39" s="17"/>
    </row>
    <row r="40" spans="1:17" ht="18" customHeight="1" x14ac:dyDescent="0.35">
      <c r="A40" s="32" t="s">
        <v>115</v>
      </c>
      <c r="B40" s="32" t="s">
        <v>118</v>
      </c>
      <c r="C40" s="91">
        <v>0</v>
      </c>
      <c r="D40" s="91">
        <v>0</v>
      </c>
      <c r="E40" s="89">
        <f>SUM('T1.7(a)'!E41+'T1.7(b)'!E41+'T1.7(c)'!E41)</f>
        <v>0</v>
      </c>
      <c r="F40" s="89">
        <f>SUM('T1.8(a)'!F41+'T1.8(b)'!F41+'T1.8(c)'!F41+'T1.8(d)'!F41)</f>
        <v>13</v>
      </c>
      <c r="G40" s="89">
        <v>9</v>
      </c>
      <c r="H40" s="180">
        <v>12</v>
      </c>
      <c r="I40" s="105"/>
      <c r="J40" s="17"/>
      <c r="K40" s="1"/>
      <c r="L40" s="102"/>
      <c r="M40" s="105"/>
      <c r="Q40" s="17"/>
    </row>
    <row r="41" spans="1:17" ht="18" customHeight="1" x14ac:dyDescent="0.35">
      <c r="A41" s="42"/>
      <c r="B41" s="42" t="s">
        <v>110</v>
      </c>
      <c r="C41" s="91">
        <v>0</v>
      </c>
      <c r="D41" s="91">
        <v>0</v>
      </c>
      <c r="E41" s="89">
        <f>SUM('T1.7(a)'!E42+'T1.7(b)'!E42+'T1.7(c)'!E42)</f>
        <v>0</v>
      </c>
      <c r="F41" s="89">
        <f>SUM('T1.8(a)'!F42+'T1.8(b)'!F42+'T1.8(c)'!F42+'T1.8(d)'!F42)</f>
        <v>5</v>
      </c>
      <c r="G41" s="89">
        <v>7</v>
      </c>
      <c r="H41" s="180">
        <v>8</v>
      </c>
      <c r="I41" s="105"/>
      <c r="J41" s="17"/>
      <c r="K41" s="1"/>
      <c r="L41" s="102"/>
      <c r="M41" s="105"/>
      <c r="N41" s="24"/>
      <c r="Q41" s="17"/>
    </row>
    <row r="42" spans="1:17" ht="18" customHeight="1" x14ac:dyDescent="0.35">
      <c r="A42" s="42"/>
      <c r="B42" s="32"/>
      <c r="C42" s="92"/>
      <c r="D42" s="92"/>
      <c r="E42" s="92"/>
      <c r="F42" s="92"/>
      <c r="G42" s="90"/>
      <c r="H42" s="180"/>
      <c r="I42" s="105"/>
      <c r="J42" s="1"/>
      <c r="K42" s="1"/>
      <c r="M42" s="105"/>
    </row>
    <row r="43" spans="1:17" ht="18" customHeight="1" x14ac:dyDescent="0.3">
      <c r="A43" s="42" t="s">
        <v>15</v>
      </c>
      <c r="B43" s="42" t="s">
        <v>108</v>
      </c>
      <c r="C43" s="43">
        <f t="shared" ref="C43:H43" si="9">SUM(C44:C45)</f>
        <v>1</v>
      </c>
      <c r="D43" s="43">
        <f t="shared" si="9"/>
        <v>1</v>
      </c>
      <c r="E43" s="43">
        <f t="shared" si="9"/>
        <v>1</v>
      </c>
      <c r="F43" s="43">
        <f t="shared" si="9"/>
        <v>11</v>
      </c>
      <c r="G43" s="89">
        <f t="shared" si="9"/>
        <v>24</v>
      </c>
      <c r="H43" s="150">
        <f t="shared" si="9"/>
        <v>29</v>
      </c>
      <c r="I43" s="105"/>
      <c r="J43" s="17"/>
      <c r="K43" s="1"/>
      <c r="L43" s="101"/>
      <c r="M43" s="105"/>
      <c r="Q43" s="17"/>
    </row>
    <row r="44" spans="1:17" ht="18" customHeight="1" x14ac:dyDescent="0.35">
      <c r="A44" s="32" t="s">
        <v>16</v>
      </c>
      <c r="B44" s="32" t="s">
        <v>118</v>
      </c>
      <c r="C44" s="91">
        <v>1</v>
      </c>
      <c r="D44" s="91">
        <v>0</v>
      </c>
      <c r="E44" s="89">
        <f>SUM('T1.7(a)'!E45+'T1.7(b)'!E45+'T1.7(c)'!E45)</f>
        <v>1</v>
      </c>
      <c r="F44" s="89">
        <f>SUM('T1.8(a)'!F45+'T1.8(b)'!F45+'T1.8(c)'!F45+'T1.8(d)'!F45)</f>
        <v>6</v>
      </c>
      <c r="G44" s="89">
        <v>14</v>
      </c>
      <c r="H44" s="180">
        <v>17</v>
      </c>
      <c r="I44" s="105"/>
      <c r="J44" s="17"/>
      <c r="K44" s="1"/>
      <c r="L44" s="102"/>
      <c r="M44" s="105"/>
      <c r="Q44" s="17"/>
    </row>
    <row r="45" spans="1:17" ht="18" customHeight="1" x14ac:dyDescent="0.35">
      <c r="A45" s="42"/>
      <c r="B45" s="42" t="s">
        <v>110</v>
      </c>
      <c r="C45" s="91">
        <v>0</v>
      </c>
      <c r="D45" s="91">
        <v>1</v>
      </c>
      <c r="E45" s="89">
        <f>SUM('T1.7(a)'!E46+'T1.7(b)'!E46+'T1.7(c)'!E46)</f>
        <v>0</v>
      </c>
      <c r="F45" s="89">
        <f>SUM('T1.8(a)'!F46+'T1.8(b)'!F46+'T1.8(c)'!F46+'T1.8(d)'!F46)</f>
        <v>5</v>
      </c>
      <c r="G45" s="89">
        <v>10</v>
      </c>
      <c r="H45" s="180">
        <v>12</v>
      </c>
      <c r="I45" s="105"/>
      <c r="J45" s="17"/>
      <c r="K45" s="1"/>
      <c r="L45" s="102"/>
      <c r="M45" s="105"/>
      <c r="N45" s="24"/>
      <c r="Q45" s="17"/>
    </row>
    <row r="46" spans="1:17" ht="7.5" customHeight="1" x14ac:dyDescent="0.3">
      <c r="A46" s="59"/>
      <c r="B46" s="59"/>
      <c r="C46" s="58"/>
      <c r="D46" s="93"/>
      <c r="E46" s="93"/>
      <c r="F46" s="93"/>
      <c r="G46" s="93"/>
      <c r="H46" s="146"/>
      <c r="I46" s="105"/>
      <c r="J46" s="1"/>
      <c r="K46" s="1"/>
      <c r="M46" s="105"/>
    </row>
    <row r="47" spans="1:17" ht="7.5" customHeight="1" x14ac:dyDescent="0.3">
      <c r="A47" s="56"/>
      <c r="B47" s="56"/>
      <c r="C47" s="61"/>
      <c r="D47" s="94"/>
      <c r="E47" s="94"/>
      <c r="F47" s="94"/>
      <c r="G47" s="94"/>
      <c r="I47" s="105"/>
      <c r="J47" s="1"/>
      <c r="K47" s="1"/>
      <c r="M47" s="105"/>
    </row>
    <row r="48" spans="1:17" ht="18" customHeight="1" x14ac:dyDescent="0.3">
      <c r="A48" s="28" t="s">
        <v>0</v>
      </c>
      <c r="B48" s="48" t="s">
        <v>117</v>
      </c>
      <c r="C48" s="181">
        <f t="shared" ref="C48:G50" si="10">C43+C39+C35+C31+C27+C23+C19+C15+C11+C7</f>
        <v>6452</v>
      </c>
      <c r="D48" s="163">
        <f t="shared" si="10"/>
        <v>6199</v>
      </c>
      <c r="E48" s="163">
        <f t="shared" si="10"/>
        <v>6178</v>
      </c>
      <c r="F48" s="163">
        <f t="shared" si="10"/>
        <v>6498</v>
      </c>
      <c r="G48" s="163">
        <f t="shared" si="10"/>
        <v>6751</v>
      </c>
      <c r="H48" s="163">
        <f>H43+H39+H35+H31+H27+H23+H19+H15+H11+H7</f>
        <v>6254</v>
      </c>
      <c r="I48" s="105"/>
      <c r="J48" s="17"/>
      <c r="K48" s="1"/>
      <c r="L48" s="103"/>
      <c r="M48" s="105"/>
      <c r="N48" s="10"/>
    </row>
    <row r="49" spans="1:14" ht="18" customHeight="1" x14ac:dyDescent="0.3">
      <c r="A49" s="48" t="s">
        <v>1</v>
      </c>
      <c r="B49" s="69" t="s">
        <v>112</v>
      </c>
      <c r="C49" s="164">
        <f t="shared" si="10"/>
        <v>3376</v>
      </c>
      <c r="D49" s="163">
        <f t="shared" si="10"/>
        <v>3239</v>
      </c>
      <c r="E49" s="163">
        <f t="shared" si="10"/>
        <v>3186</v>
      </c>
      <c r="F49" s="163">
        <f t="shared" si="10"/>
        <v>3391</v>
      </c>
      <c r="G49" s="163">
        <f t="shared" si="10"/>
        <v>3493</v>
      </c>
      <c r="H49" s="163">
        <f>H44+H40+H36+H32+H28+H24+H20+H16+H12+H8</f>
        <v>3263</v>
      </c>
      <c r="I49" s="105"/>
      <c r="J49" s="17"/>
      <c r="K49" s="1"/>
      <c r="L49" s="103"/>
      <c r="M49" s="105"/>
      <c r="N49" s="10"/>
    </row>
    <row r="50" spans="1:14" ht="18" customHeight="1" x14ac:dyDescent="0.35">
      <c r="A50" s="34"/>
      <c r="B50" s="69" t="s">
        <v>113</v>
      </c>
      <c r="C50" s="164">
        <f t="shared" si="10"/>
        <v>3076</v>
      </c>
      <c r="D50" s="163">
        <f t="shared" si="10"/>
        <v>2960</v>
      </c>
      <c r="E50" s="163">
        <f t="shared" si="10"/>
        <v>2992</v>
      </c>
      <c r="F50" s="163">
        <f t="shared" si="10"/>
        <v>3107</v>
      </c>
      <c r="G50" s="163">
        <f t="shared" si="10"/>
        <v>3258</v>
      </c>
      <c r="H50" s="163">
        <f>H45+H41+H37+H33+H29+H25+H21+H17+H13+H9</f>
        <v>2991</v>
      </c>
      <c r="I50" s="105"/>
      <c r="J50" s="17"/>
      <c r="K50" s="1"/>
      <c r="L50" s="103"/>
      <c r="M50" s="105"/>
      <c r="N50" s="10"/>
    </row>
    <row r="51" spans="1:14" ht="7.5" customHeight="1" x14ac:dyDescent="0.3">
      <c r="A51" s="11"/>
      <c r="B51" s="11"/>
      <c r="C51" s="26"/>
      <c r="D51" s="26"/>
      <c r="E51" s="26"/>
      <c r="F51" s="26"/>
      <c r="G51" s="108"/>
      <c r="H51" s="108"/>
      <c r="I51" s="105">
        <f>SUM(H43+H47+H51)</f>
        <v>29</v>
      </c>
      <c r="J51" s="103"/>
      <c r="K51" s="103"/>
      <c r="L51" s="103"/>
      <c r="M51" s="103"/>
      <c r="N51" s="10"/>
    </row>
    <row r="52" spans="1:14" ht="18" customHeight="1" x14ac:dyDescent="0.3"/>
    <row r="53" spans="1:14" ht="18" customHeight="1" x14ac:dyDescent="0.3">
      <c r="A53" s="8"/>
      <c r="B53" s="2"/>
      <c r="C53" s="1"/>
      <c r="D53" s="1"/>
      <c r="E53" s="3"/>
      <c r="F53" s="1"/>
      <c r="G53" s="50"/>
      <c r="H53" s="50" t="s">
        <v>2</v>
      </c>
    </row>
    <row r="54" spans="1:14" ht="18" customHeight="1" x14ac:dyDescent="0.3">
      <c r="A54" s="8"/>
      <c r="B54" s="8"/>
      <c r="C54" s="9"/>
      <c r="D54" s="9"/>
      <c r="E54" s="9"/>
      <c r="F54" s="9"/>
      <c r="G54" s="51"/>
      <c r="H54" s="51" t="s">
        <v>3</v>
      </c>
    </row>
    <row r="56" spans="1:14" x14ac:dyDescent="0.3">
      <c r="I56" s="102">
        <f>SUM(I15:I51)</f>
        <v>6254</v>
      </c>
    </row>
  </sheetData>
  <mergeCells count="2">
    <mergeCell ref="C4:H4"/>
    <mergeCell ref="J3:J4"/>
  </mergeCells>
  <pageMargins left="0.7" right="0.7" top="0.5" bottom="0.5" header="0.3" footer="0.3"/>
  <pageSetup paperSize="9" scale="80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K56"/>
  <sheetViews>
    <sheetView view="pageBreakPreview" zoomScale="70" zoomScaleSheetLayoutView="70" workbookViewId="0">
      <selection activeCell="G34" sqref="G34"/>
    </sheetView>
  </sheetViews>
  <sheetFormatPr defaultColWidth="11.44140625" defaultRowHeight="17.399999999999999" x14ac:dyDescent="0.35"/>
  <cols>
    <col min="1" max="1" width="19.33203125" style="1" bestFit="1" customWidth="1"/>
    <col min="2" max="2" width="23" style="1" customWidth="1"/>
    <col min="3" max="7" width="11" style="4" customWidth="1"/>
    <col min="8" max="8" width="11" style="29" customWidth="1"/>
    <col min="9" max="16384" width="11.44140625" style="1"/>
  </cols>
  <sheetData>
    <row r="1" spans="1:9" ht="18" customHeight="1" x14ac:dyDescent="0.35">
      <c r="A1" s="27" t="s">
        <v>139</v>
      </c>
      <c r="B1" s="69" t="s">
        <v>162</v>
      </c>
      <c r="C1" s="29"/>
      <c r="D1" s="30"/>
      <c r="E1" s="30"/>
      <c r="F1" s="30"/>
      <c r="G1" s="30"/>
      <c r="H1" s="148"/>
    </row>
    <row r="2" spans="1:9" ht="18" customHeight="1" x14ac:dyDescent="0.35">
      <c r="A2" s="31" t="s">
        <v>140</v>
      </c>
      <c r="B2" s="32" t="s">
        <v>163</v>
      </c>
      <c r="C2" s="29"/>
      <c r="D2" s="33"/>
      <c r="E2" s="33"/>
      <c r="F2" s="33"/>
      <c r="G2" s="33"/>
      <c r="H2" s="33"/>
    </row>
    <row r="3" spans="1:9" ht="18" customHeight="1" x14ac:dyDescent="0.35">
      <c r="A3" s="31"/>
      <c r="B3" s="32"/>
      <c r="C3" s="29"/>
      <c r="D3" s="33"/>
      <c r="E3" s="33"/>
      <c r="F3" s="33"/>
      <c r="G3" s="33"/>
      <c r="H3" s="33"/>
    </row>
    <row r="4" spans="1:9" ht="21.75" customHeight="1" x14ac:dyDescent="0.35">
      <c r="A4" s="34"/>
      <c r="B4" s="34"/>
      <c r="C4" s="29"/>
      <c r="D4" s="29"/>
      <c r="E4" s="35"/>
      <c r="F4" s="65"/>
      <c r="G4" s="67"/>
      <c r="H4" s="68" t="s">
        <v>220</v>
      </c>
    </row>
    <row r="5" spans="1:9" ht="18" customHeight="1" x14ac:dyDescent="0.3">
      <c r="A5" s="36" t="s">
        <v>45</v>
      </c>
      <c r="B5" s="37" t="s">
        <v>5</v>
      </c>
      <c r="C5" s="203" t="s">
        <v>219</v>
      </c>
      <c r="D5" s="203"/>
      <c r="E5" s="203"/>
      <c r="F5" s="203"/>
      <c r="G5" s="203"/>
      <c r="H5" s="203"/>
    </row>
    <row r="6" spans="1:9" ht="18" customHeight="1" x14ac:dyDescent="0.3">
      <c r="A6" s="38" t="s">
        <v>46</v>
      </c>
      <c r="B6" s="39" t="s">
        <v>7</v>
      </c>
      <c r="C6" s="64">
        <v>2017</v>
      </c>
      <c r="D6" s="64">
        <v>2018</v>
      </c>
      <c r="E6" s="64">
        <v>2019</v>
      </c>
      <c r="F6" s="130">
        <v>2020</v>
      </c>
      <c r="G6" s="130">
        <v>2021</v>
      </c>
      <c r="H6" s="147" t="s">
        <v>237</v>
      </c>
    </row>
    <row r="7" spans="1:9" ht="7.5" customHeight="1" x14ac:dyDescent="0.35">
      <c r="A7" s="40"/>
      <c r="B7" s="34"/>
      <c r="C7" s="41"/>
      <c r="D7" s="41"/>
      <c r="E7" s="41"/>
      <c r="F7" s="131"/>
      <c r="G7" s="131"/>
    </row>
    <row r="8" spans="1:9" ht="18" customHeight="1" x14ac:dyDescent="0.3">
      <c r="A8" s="42" t="s">
        <v>47</v>
      </c>
      <c r="B8" s="42" t="s">
        <v>108</v>
      </c>
      <c r="C8" s="43">
        <f t="shared" ref="C8:H8" si="0">SUM(C9:C10)</f>
        <v>2</v>
      </c>
      <c r="D8" s="43">
        <f t="shared" si="0"/>
        <v>5</v>
      </c>
      <c r="E8" s="43">
        <f t="shared" si="0"/>
        <v>1</v>
      </c>
      <c r="F8" s="89">
        <f t="shared" si="0"/>
        <v>4</v>
      </c>
      <c r="G8" s="89">
        <f t="shared" si="0"/>
        <v>4</v>
      </c>
      <c r="H8" s="89">
        <f t="shared" si="0"/>
        <v>3</v>
      </c>
      <c r="I8" s="17"/>
    </row>
    <row r="9" spans="1:9" ht="18" customHeight="1" x14ac:dyDescent="0.35">
      <c r="A9" s="32" t="s">
        <v>48</v>
      </c>
      <c r="B9" s="32" t="s">
        <v>118</v>
      </c>
      <c r="C9" s="43">
        <v>1</v>
      </c>
      <c r="D9" s="43">
        <v>3</v>
      </c>
      <c r="E9" s="43">
        <v>0</v>
      </c>
      <c r="F9" s="89">
        <v>3</v>
      </c>
      <c r="G9" s="89">
        <v>3</v>
      </c>
      <c r="H9" s="185">
        <v>2</v>
      </c>
      <c r="I9" s="17"/>
    </row>
    <row r="10" spans="1:9" ht="18" customHeight="1" x14ac:dyDescent="0.35">
      <c r="A10" s="42"/>
      <c r="B10" s="42" t="s">
        <v>110</v>
      </c>
      <c r="C10" s="43">
        <v>1</v>
      </c>
      <c r="D10" s="43">
        <v>2</v>
      </c>
      <c r="E10" s="43">
        <v>1</v>
      </c>
      <c r="F10" s="89">
        <v>1</v>
      </c>
      <c r="G10" s="89">
        <v>1</v>
      </c>
      <c r="H10" s="185">
        <v>1</v>
      </c>
      <c r="I10" s="17"/>
    </row>
    <row r="11" spans="1:9" ht="18" customHeight="1" x14ac:dyDescent="0.35">
      <c r="A11" s="42"/>
      <c r="B11" s="32"/>
      <c r="C11" s="54"/>
      <c r="D11" s="54"/>
      <c r="E11" s="54"/>
      <c r="F11" s="90"/>
      <c r="G11" s="90"/>
      <c r="H11" s="185"/>
      <c r="I11" s="17"/>
    </row>
    <row r="12" spans="1:9" ht="18" customHeight="1" x14ac:dyDescent="0.3">
      <c r="A12" s="42" t="s">
        <v>49</v>
      </c>
      <c r="B12" s="42" t="s">
        <v>108</v>
      </c>
      <c r="C12" s="43">
        <f t="shared" ref="C12:H12" si="1">SUM(C13:C14)</f>
        <v>144</v>
      </c>
      <c r="D12" s="43">
        <f t="shared" si="1"/>
        <v>148</v>
      </c>
      <c r="E12" s="43">
        <f t="shared" si="1"/>
        <v>162</v>
      </c>
      <c r="F12" s="89">
        <f t="shared" si="1"/>
        <v>110</v>
      </c>
      <c r="G12" s="89">
        <f t="shared" si="1"/>
        <v>135</v>
      </c>
      <c r="H12" s="89">
        <f t="shared" si="1"/>
        <v>131</v>
      </c>
      <c r="I12" s="17"/>
    </row>
    <row r="13" spans="1:9" ht="18" customHeight="1" x14ac:dyDescent="0.35">
      <c r="A13" s="32"/>
      <c r="B13" s="32" t="s">
        <v>118</v>
      </c>
      <c r="C13" s="43">
        <v>75</v>
      </c>
      <c r="D13" s="43">
        <v>75</v>
      </c>
      <c r="E13" s="43">
        <v>87</v>
      </c>
      <c r="F13" s="89">
        <v>46</v>
      </c>
      <c r="G13" s="89">
        <v>77</v>
      </c>
      <c r="H13" s="185">
        <v>73</v>
      </c>
      <c r="I13" s="17"/>
    </row>
    <row r="14" spans="1:9" ht="18" customHeight="1" x14ac:dyDescent="0.35">
      <c r="A14" s="42"/>
      <c r="B14" s="42" t="s">
        <v>110</v>
      </c>
      <c r="C14" s="43">
        <v>69</v>
      </c>
      <c r="D14" s="43">
        <v>73</v>
      </c>
      <c r="E14" s="43">
        <v>75</v>
      </c>
      <c r="F14" s="89">
        <v>64</v>
      </c>
      <c r="G14" s="89">
        <v>58</v>
      </c>
      <c r="H14" s="185">
        <v>58</v>
      </c>
      <c r="I14" s="17"/>
    </row>
    <row r="15" spans="1:9" ht="18" customHeight="1" x14ac:dyDescent="0.35">
      <c r="A15" s="42"/>
      <c r="B15" s="32"/>
      <c r="C15" s="54"/>
      <c r="D15" s="54"/>
      <c r="E15" s="54"/>
      <c r="F15" s="90"/>
      <c r="G15" s="90"/>
      <c r="H15" s="185"/>
      <c r="I15" s="17">
        <f>SUM(H7+H11+H15)</f>
        <v>0</v>
      </c>
    </row>
    <row r="16" spans="1:9" ht="18" customHeight="1" x14ac:dyDescent="0.3">
      <c r="A16" s="42" t="s">
        <v>50</v>
      </c>
      <c r="B16" s="42" t="s">
        <v>108</v>
      </c>
      <c r="C16" s="43">
        <f t="shared" ref="C16:H16" si="2">SUM(C17:C18)</f>
        <v>751</v>
      </c>
      <c r="D16" s="43">
        <f t="shared" si="2"/>
        <v>667</v>
      </c>
      <c r="E16" s="43">
        <f t="shared" si="2"/>
        <v>695</v>
      </c>
      <c r="F16" s="89">
        <f t="shared" si="2"/>
        <v>741</v>
      </c>
      <c r="G16" s="89">
        <f t="shared" si="2"/>
        <v>766</v>
      </c>
      <c r="H16" s="89">
        <f t="shared" si="2"/>
        <v>736</v>
      </c>
      <c r="I16" s="17"/>
    </row>
    <row r="17" spans="1:11" ht="18" customHeight="1" x14ac:dyDescent="0.35">
      <c r="A17" s="32"/>
      <c r="B17" s="32" t="s">
        <v>118</v>
      </c>
      <c r="C17" s="43">
        <v>399</v>
      </c>
      <c r="D17" s="43">
        <v>351</v>
      </c>
      <c r="E17" s="43">
        <v>359</v>
      </c>
      <c r="F17" s="89">
        <v>378</v>
      </c>
      <c r="G17" s="89">
        <v>376</v>
      </c>
      <c r="H17" s="185">
        <v>380</v>
      </c>
      <c r="I17" s="17"/>
    </row>
    <row r="18" spans="1:11" ht="18" customHeight="1" x14ac:dyDescent="0.35">
      <c r="A18" s="42"/>
      <c r="B18" s="42" t="s">
        <v>110</v>
      </c>
      <c r="C18" s="43">
        <v>352</v>
      </c>
      <c r="D18" s="43">
        <v>316</v>
      </c>
      <c r="E18" s="43">
        <v>336</v>
      </c>
      <c r="F18" s="89">
        <v>363</v>
      </c>
      <c r="G18" s="89">
        <v>390</v>
      </c>
      <c r="H18" s="185">
        <v>356</v>
      </c>
      <c r="I18" s="24"/>
    </row>
    <row r="19" spans="1:11" ht="18" customHeight="1" x14ac:dyDescent="0.35">
      <c r="A19" s="32"/>
      <c r="B19" s="42"/>
      <c r="C19" s="43"/>
      <c r="D19" s="43"/>
      <c r="E19" s="43"/>
      <c r="F19" s="89"/>
      <c r="G19" s="89"/>
      <c r="H19" s="185"/>
      <c r="J19" s="1" t="e">
        <f>SUM(H19/H48*100)</f>
        <v>#DIV/0!</v>
      </c>
    </row>
    <row r="20" spans="1:11" ht="18" customHeight="1" x14ac:dyDescent="0.3">
      <c r="A20" s="42" t="s">
        <v>51</v>
      </c>
      <c r="B20" s="42" t="s">
        <v>108</v>
      </c>
      <c r="C20" s="43">
        <f t="shared" ref="C20:H20" si="3">SUM(C21:C22)</f>
        <v>1736</v>
      </c>
      <c r="D20" s="43">
        <f t="shared" si="3"/>
        <v>1652</v>
      </c>
      <c r="E20" s="43">
        <f t="shared" si="3"/>
        <v>1634</v>
      </c>
      <c r="F20" s="89">
        <f t="shared" si="3"/>
        <v>1588</v>
      </c>
      <c r="G20" s="89">
        <f t="shared" si="3"/>
        <v>1782</v>
      </c>
      <c r="H20" s="89">
        <f t="shared" si="3"/>
        <v>1691</v>
      </c>
    </row>
    <row r="21" spans="1:11" ht="18" customHeight="1" x14ac:dyDescent="0.35">
      <c r="A21" s="32"/>
      <c r="B21" s="32" t="s">
        <v>118</v>
      </c>
      <c r="C21" s="43">
        <v>904</v>
      </c>
      <c r="D21" s="43">
        <v>870</v>
      </c>
      <c r="E21" s="43">
        <v>874</v>
      </c>
      <c r="F21" s="89">
        <v>842</v>
      </c>
      <c r="G21" s="89">
        <v>933</v>
      </c>
      <c r="H21" s="185">
        <v>914</v>
      </c>
    </row>
    <row r="22" spans="1:11" ht="18" customHeight="1" x14ac:dyDescent="0.35">
      <c r="A22" s="32"/>
      <c r="B22" s="42" t="s">
        <v>110</v>
      </c>
      <c r="C22" s="43">
        <v>832</v>
      </c>
      <c r="D22" s="43">
        <v>782</v>
      </c>
      <c r="E22" s="43">
        <v>760</v>
      </c>
      <c r="F22" s="89">
        <v>746</v>
      </c>
      <c r="G22" s="89">
        <v>849</v>
      </c>
      <c r="H22" s="185">
        <v>777</v>
      </c>
      <c r="J22" s="129"/>
      <c r="K22" s="129"/>
    </row>
    <row r="23" spans="1:11" ht="18" customHeight="1" x14ac:dyDescent="0.35">
      <c r="A23" s="48"/>
      <c r="B23" s="32"/>
      <c r="C23" s="54"/>
      <c r="D23" s="54"/>
      <c r="E23" s="54"/>
      <c r="F23" s="90"/>
      <c r="G23" s="90"/>
      <c r="H23" s="185"/>
      <c r="J23" s="1" t="e">
        <f>SUM(H23/H48*100)</f>
        <v>#DIV/0!</v>
      </c>
    </row>
    <row r="24" spans="1:11" ht="18" customHeight="1" x14ac:dyDescent="0.3">
      <c r="A24" s="42" t="s">
        <v>52</v>
      </c>
      <c r="B24" s="42" t="s">
        <v>108</v>
      </c>
      <c r="C24" s="43">
        <f t="shared" ref="C24:H24" si="4">SUM(C25:C26)</f>
        <v>1658</v>
      </c>
      <c r="D24" s="43">
        <f t="shared" si="4"/>
        <v>1606</v>
      </c>
      <c r="E24" s="43">
        <f t="shared" si="4"/>
        <v>1577</v>
      </c>
      <c r="F24" s="89">
        <f t="shared" si="4"/>
        <v>1733</v>
      </c>
      <c r="G24" s="89">
        <f t="shared" si="4"/>
        <v>1841</v>
      </c>
      <c r="H24" s="89">
        <f t="shared" si="4"/>
        <v>1693</v>
      </c>
    </row>
    <row r="25" spans="1:11" ht="18" customHeight="1" x14ac:dyDescent="0.35">
      <c r="A25" s="32"/>
      <c r="B25" s="32" t="s">
        <v>118</v>
      </c>
      <c r="C25" s="43">
        <v>879</v>
      </c>
      <c r="D25" s="43">
        <v>832</v>
      </c>
      <c r="E25" s="43">
        <v>807</v>
      </c>
      <c r="F25" s="89">
        <v>918</v>
      </c>
      <c r="G25" s="89">
        <v>944</v>
      </c>
      <c r="H25" s="185">
        <v>821</v>
      </c>
    </row>
    <row r="26" spans="1:11" ht="18" customHeight="1" x14ac:dyDescent="0.35">
      <c r="A26" s="42"/>
      <c r="B26" s="42" t="s">
        <v>110</v>
      </c>
      <c r="C26" s="43">
        <v>779</v>
      </c>
      <c r="D26" s="43">
        <v>774</v>
      </c>
      <c r="E26" s="43">
        <v>770</v>
      </c>
      <c r="F26" s="89">
        <v>815</v>
      </c>
      <c r="G26" s="89">
        <v>897</v>
      </c>
      <c r="H26" s="185">
        <v>872</v>
      </c>
    </row>
    <row r="27" spans="1:11" ht="18" customHeight="1" x14ac:dyDescent="0.35">
      <c r="A27" s="42"/>
      <c r="B27" s="32"/>
      <c r="C27" s="54"/>
      <c r="D27" s="54"/>
      <c r="E27" s="54"/>
      <c r="F27" s="90"/>
      <c r="G27" s="90"/>
      <c r="H27" s="185"/>
      <c r="I27" s="17">
        <f>SUM(H19+H23+H27)</f>
        <v>0</v>
      </c>
      <c r="J27" s="1" t="e">
        <f>SUM(H27/H48*100)</f>
        <v>#DIV/0!</v>
      </c>
    </row>
    <row r="28" spans="1:11" ht="18" customHeight="1" x14ac:dyDescent="0.3">
      <c r="A28" s="42" t="s">
        <v>53</v>
      </c>
      <c r="B28" s="42" t="s">
        <v>108</v>
      </c>
      <c r="C28" s="43">
        <f t="shared" ref="C28:H28" si="5">SUM(C29:C30)</f>
        <v>823</v>
      </c>
      <c r="D28" s="43">
        <f t="shared" si="5"/>
        <v>873</v>
      </c>
      <c r="E28" s="43">
        <f t="shared" si="5"/>
        <v>847</v>
      </c>
      <c r="F28" s="89">
        <f t="shared" si="5"/>
        <v>957</v>
      </c>
      <c r="G28" s="89">
        <f t="shared" si="5"/>
        <v>938</v>
      </c>
      <c r="H28" s="89">
        <f t="shared" si="5"/>
        <v>862</v>
      </c>
      <c r="J28" s="1" t="s">
        <v>238</v>
      </c>
    </row>
    <row r="29" spans="1:11" ht="18" customHeight="1" x14ac:dyDescent="0.35">
      <c r="A29" s="32"/>
      <c r="B29" s="32" t="s">
        <v>118</v>
      </c>
      <c r="C29" s="43">
        <v>418</v>
      </c>
      <c r="D29" s="43">
        <v>443</v>
      </c>
      <c r="E29" s="43">
        <v>418</v>
      </c>
      <c r="F29" s="89">
        <v>485</v>
      </c>
      <c r="G29" s="89">
        <v>486</v>
      </c>
      <c r="H29" s="185">
        <v>472</v>
      </c>
    </row>
    <row r="30" spans="1:11" ht="18" customHeight="1" x14ac:dyDescent="0.35">
      <c r="A30" s="42"/>
      <c r="B30" s="42" t="s">
        <v>110</v>
      </c>
      <c r="C30" s="43">
        <v>405</v>
      </c>
      <c r="D30" s="43">
        <v>430</v>
      </c>
      <c r="E30" s="43">
        <v>429</v>
      </c>
      <c r="F30" s="89">
        <v>472</v>
      </c>
      <c r="G30" s="89">
        <v>452</v>
      </c>
      <c r="H30" s="185">
        <v>390</v>
      </c>
      <c r="I30" s="24"/>
    </row>
    <row r="31" spans="1:11" ht="18" customHeight="1" x14ac:dyDescent="0.35">
      <c r="A31" s="42"/>
      <c r="B31" s="32"/>
      <c r="C31" s="54"/>
      <c r="D31" s="54"/>
      <c r="E31" s="54"/>
      <c r="F31" s="90"/>
      <c r="G31" s="90"/>
      <c r="H31" s="185"/>
    </row>
    <row r="32" spans="1:11" ht="18" customHeight="1" x14ac:dyDescent="0.3">
      <c r="A32" s="42" t="s">
        <v>54</v>
      </c>
      <c r="B32" s="42" t="s">
        <v>108</v>
      </c>
      <c r="C32" s="43">
        <f t="shared" ref="C32:H32" si="6">SUM(C33:C34)</f>
        <v>192</v>
      </c>
      <c r="D32" s="43">
        <f t="shared" si="6"/>
        <v>199</v>
      </c>
      <c r="E32" s="43">
        <f t="shared" si="6"/>
        <v>218</v>
      </c>
      <c r="F32" s="89">
        <f t="shared" si="6"/>
        <v>266</v>
      </c>
      <c r="G32" s="89">
        <f t="shared" si="6"/>
        <v>237</v>
      </c>
      <c r="H32" s="89">
        <f t="shared" si="6"/>
        <v>239</v>
      </c>
    </row>
    <row r="33" spans="1:9" ht="18" customHeight="1" x14ac:dyDescent="0.35">
      <c r="A33" s="32"/>
      <c r="B33" s="32" t="s">
        <v>118</v>
      </c>
      <c r="C33" s="43">
        <v>97</v>
      </c>
      <c r="D33" s="43">
        <v>101</v>
      </c>
      <c r="E33" s="43">
        <v>114</v>
      </c>
      <c r="F33" s="89">
        <v>144</v>
      </c>
      <c r="G33" s="89">
        <v>120</v>
      </c>
      <c r="H33" s="185">
        <v>130</v>
      </c>
    </row>
    <row r="34" spans="1:9" ht="18" customHeight="1" x14ac:dyDescent="0.35">
      <c r="A34" s="42"/>
      <c r="B34" s="42" t="s">
        <v>110</v>
      </c>
      <c r="C34" s="43">
        <v>95</v>
      </c>
      <c r="D34" s="43">
        <v>98</v>
      </c>
      <c r="E34" s="43">
        <v>104</v>
      </c>
      <c r="F34" s="89">
        <v>122</v>
      </c>
      <c r="G34" s="89">
        <v>117</v>
      </c>
      <c r="H34" s="185">
        <v>109</v>
      </c>
      <c r="I34" s="24"/>
    </row>
    <row r="35" spans="1:9" ht="18" customHeight="1" x14ac:dyDescent="0.35">
      <c r="A35" s="42"/>
      <c r="B35" s="32"/>
      <c r="C35" s="54"/>
      <c r="D35" s="54"/>
      <c r="E35" s="54"/>
      <c r="F35" s="90"/>
      <c r="G35" s="90"/>
      <c r="H35" s="185"/>
    </row>
    <row r="36" spans="1:9" ht="18" customHeight="1" x14ac:dyDescent="0.3">
      <c r="A36" s="42" t="s">
        <v>55</v>
      </c>
      <c r="B36" s="42" t="s">
        <v>108</v>
      </c>
      <c r="C36" s="43">
        <f t="shared" ref="C36:H36" si="7">SUM(C37:C38)</f>
        <v>17</v>
      </c>
      <c r="D36" s="43">
        <f t="shared" si="7"/>
        <v>10</v>
      </c>
      <c r="E36" s="43">
        <f t="shared" si="7"/>
        <v>12</v>
      </c>
      <c r="F36" s="89">
        <f t="shared" si="7"/>
        <v>13</v>
      </c>
      <c r="G36" s="89">
        <f t="shared" si="7"/>
        <v>13</v>
      </c>
      <c r="H36" s="89">
        <f t="shared" si="7"/>
        <v>10</v>
      </c>
    </row>
    <row r="37" spans="1:9" ht="18" customHeight="1" x14ac:dyDescent="0.35">
      <c r="A37" s="32"/>
      <c r="B37" s="32" t="s">
        <v>118</v>
      </c>
      <c r="C37" s="43">
        <v>9</v>
      </c>
      <c r="D37" s="43">
        <v>8</v>
      </c>
      <c r="E37" s="43">
        <v>6</v>
      </c>
      <c r="F37" s="89">
        <v>5</v>
      </c>
      <c r="G37" s="89">
        <v>6</v>
      </c>
      <c r="H37" s="185">
        <v>2</v>
      </c>
    </row>
    <row r="38" spans="1:9" ht="18" customHeight="1" x14ac:dyDescent="0.35">
      <c r="A38" s="42"/>
      <c r="B38" s="42" t="s">
        <v>110</v>
      </c>
      <c r="C38" s="43">
        <v>8</v>
      </c>
      <c r="D38" s="43">
        <v>2</v>
      </c>
      <c r="E38" s="43">
        <v>6</v>
      </c>
      <c r="F38" s="89">
        <v>8</v>
      </c>
      <c r="G38" s="89">
        <v>7</v>
      </c>
      <c r="H38" s="185">
        <v>8</v>
      </c>
      <c r="I38" s="24"/>
    </row>
    <row r="39" spans="1:9" ht="18" customHeight="1" x14ac:dyDescent="0.35">
      <c r="A39" s="42"/>
      <c r="B39" s="32"/>
      <c r="C39" s="54"/>
      <c r="D39" s="54"/>
      <c r="E39" s="54"/>
      <c r="F39" s="90"/>
      <c r="G39" s="90"/>
      <c r="H39" s="185"/>
      <c r="I39" s="17">
        <f>SUM(H31+H35+H39)</f>
        <v>0</v>
      </c>
    </row>
    <row r="40" spans="1:9" ht="18" customHeight="1" x14ac:dyDescent="0.3">
      <c r="A40" s="42" t="s">
        <v>114</v>
      </c>
      <c r="B40" s="42" t="s">
        <v>108</v>
      </c>
      <c r="C40" s="43">
        <f t="shared" ref="C40:H40" si="8">SUM(C41:C42)</f>
        <v>0</v>
      </c>
      <c r="D40" s="43">
        <f t="shared" si="8"/>
        <v>0</v>
      </c>
      <c r="E40" s="43">
        <f t="shared" si="8"/>
        <v>0</v>
      </c>
      <c r="F40" s="89">
        <f t="shared" si="8"/>
        <v>15</v>
      </c>
      <c r="G40" s="89">
        <f t="shared" si="8"/>
        <v>0</v>
      </c>
      <c r="H40" s="89">
        <f t="shared" si="8"/>
        <v>18</v>
      </c>
    </row>
    <row r="41" spans="1:9" ht="18" customHeight="1" x14ac:dyDescent="0.35">
      <c r="A41" s="32" t="s">
        <v>115</v>
      </c>
      <c r="B41" s="32" t="s">
        <v>118</v>
      </c>
      <c r="C41" s="43">
        <v>0</v>
      </c>
      <c r="D41" s="43">
        <v>0</v>
      </c>
      <c r="E41" s="43">
        <v>0</v>
      </c>
      <c r="F41" s="89">
        <v>11</v>
      </c>
      <c r="G41" s="89">
        <v>0</v>
      </c>
      <c r="H41" s="185">
        <v>10</v>
      </c>
    </row>
    <row r="42" spans="1:9" ht="18" customHeight="1" x14ac:dyDescent="0.35">
      <c r="A42" s="42"/>
      <c r="B42" s="42" t="s">
        <v>110</v>
      </c>
      <c r="C42" s="43">
        <v>0</v>
      </c>
      <c r="D42" s="43">
        <v>0</v>
      </c>
      <c r="E42" s="43">
        <v>0</v>
      </c>
      <c r="F42" s="89">
        <v>4</v>
      </c>
      <c r="G42" s="89">
        <v>0</v>
      </c>
      <c r="H42" s="185">
        <v>8</v>
      </c>
      <c r="I42" s="24"/>
    </row>
    <row r="43" spans="1:9" ht="18" customHeight="1" x14ac:dyDescent="0.35">
      <c r="A43" s="42"/>
      <c r="B43" s="32"/>
      <c r="C43" s="54"/>
      <c r="D43" s="54"/>
      <c r="E43" s="54"/>
      <c r="F43" s="90"/>
      <c r="G43" s="90"/>
      <c r="H43" s="185"/>
    </row>
    <row r="44" spans="1:9" ht="18" customHeight="1" x14ac:dyDescent="0.3">
      <c r="A44" s="42" t="s">
        <v>15</v>
      </c>
      <c r="B44" s="42" t="s">
        <v>108</v>
      </c>
      <c r="C44" s="43">
        <f t="shared" ref="C44:H44" si="9">SUM(C45:C46)</f>
        <v>0</v>
      </c>
      <c r="D44" s="43">
        <f t="shared" si="9"/>
        <v>0</v>
      </c>
      <c r="E44" s="43">
        <f t="shared" si="9"/>
        <v>0</v>
      </c>
      <c r="F44" s="89">
        <f t="shared" si="9"/>
        <v>8</v>
      </c>
      <c r="G44" s="89">
        <f t="shared" si="9"/>
        <v>0</v>
      </c>
      <c r="H44" s="89">
        <f t="shared" si="9"/>
        <v>21</v>
      </c>
    </row>
    <row r="45" spans="1:9" ht="18" customHeight="1" x14ac:dyDescent="0.35">
      <c r="A45" s="32" t="s">
        <v>16</v>
      </c>
      <c r="B45" s="32" t="s">
        <v>118</v>
      </c>
      <c r="C45" s="43">
        <v>0</v>
      </c>
      <c r="D45" s="43">
        <v>0</v>
      </c>
      <c r="E45" s="43">
        <v>0</v>
      </c>
      <c r="F45" s="89">
        <v>4</v>
      </c>
      <c r="G45" s="89">
        <v>0</v>
      </c>
      <c r="H45" s="185">
        <v>13</v>
      </c>
    </row>
    <row r="46" spans="1:9" ht="18" customHeight="1" x14ac:dyDescent="0.35">
      <c r="A46" s="42"/>
      <c r="B46" s="42" t="s">
        <v>110</v>
      </c>
      <c r="C46" s="43">
        <v>0</v>
      </c>
      <c r="D46" s="43">
        <v>0</v>
      </c>
      <c r="E46" s="43">
        <v>0</v>
      </c>
      <c r="F46" s="89">
        <v>4</v>
      </c>
      <c r="G46" s="89">
        <v>0</v>
      </c>
      <c r="H46" s="185">
        <v>8</v>
      </c>
      <c r="I46" s="24"/>
    </row>
    <row r="47" spans="1:9" ht="7.5" customHeight="1" x14ac:dyDescent="0.35">
      <c r="A47" s="59"/>
      <c r="B47" s="59"/>
      <c r="C47" s="58"/>
      <c r="D47" s="58"/>
      <c r="E47" s="58"/>
      <c r="F47" s="132"/>
      <c r="G47" s="132"/>
      <c r="H47" s="151"/>
    </row>
    <row r="48" spans="1:9" ht="7.5" customHeight="1" x14ac:dyDescent="0.35">
      <c r="A48" s="56"/>
      <c r="B48" s="56"/>
      <c r="C48" s="61"/>
      <c r="D48" s="61"/>
      <c r="E48" s="61"/>
      <c r="F48" s="133"/>
      <c r="G48" s="133"/>
    </row>
    <row r="49" spans="1:10" ht="18" customHeight="1" x14ac:dyDescent="0.3">
      <c r="A49" s="28" t="s">
        <v>0</v>
      </c>
      <c r="B49" s="48" t="s">
        <v>117</v>
      </c>
      <c r="C49" s="63">
        <f t="shared" ref="C49:G51" si="10">C44+C40+C36+C32+C28+C24+C20+C16+C12+C8</f>
        <v>5323</v>
      </c>
      <c r="D49" s="63">
        <f t="shared" si="10"/>
        <v>5160</v>
      </c>
      <c r="E49" s="63">
        <f t="shared" si="10"/>
        <v>5146</v>
      </c>
      <c r="F49" s="134">
        <f t="shared" si="10"/>
        <v>5435</v>
      </c>
      <c r="G49" s="134">
        <f t="shared" si="10"/>
        <v>5716</v>
      </c>
      <c r="H49" s="134">
        <f>H44+H40+H36+H32+H28+H24+H20+H16+H12+H8</f>
        <v>5404</v>
      </c>
      <c r="I49" s="10"/>
      <c r="J49" s="142"/>
    </row>
    <row r="50" spans="1:10" ht="18" customHeight="1" x14ac:dyDescent="0.3">
      <c r="A50" s="48" t="s">
        <v>1</v>
      </c>
      <c r="B50" s="69" t="s">
        <v>112</v>
      </c>
      <c r="C50" s="60">
        <f t="shared" si="10"/>
        <v>2782</v>
      </c>
      <c r="D50" s="60">
        <f t="shared" si="10"/>
        <v>2683</v>
      </c>
      <c r="E50" s="60">
        <f t="shared" si="10"/>
        <v>2665</v>
      </c>
      <c r="F50" s="135">
        <f t="shared" si="10"/>
        <v>2836</v>
      </c>
      <c r="G50" s="135">
        <f t="shared" si="10"/>
        <v>2945</v>
      </c>
      <c r="H50" s="135">
        <f>H45+H41+H37+H33+H29+H25+H21+H17+H13+H9</f>
        <v>2817</v>
      </c>
      <c r="I50" s="10"/>
      <c r="J50" s="142"/>
    </row>
    <row r="51" spans="1:10" ht="18" customHeight="1" x14ac:dyDescent="0.35">
      <c r="A51" s="34"/>
      <c r="B51" s="69" t="s">
        <v>113</v>
      </c>
      <c r="C51" s="60">
        <f t="shared" si="10"/>
        <v>2541</v>
      </c>
      <c r="D51" s="60">
        <f t="shared" si="10"/>
        <v>2477</v>
      </c>
      <c r="E51" s="60">
        <f t="shared" si="10"/>
        <v>2481</v>
      </c>
      <c r="F51" s="135">
        <f t="shared" si="10"/>
        <v>2599</v>
      </c>
      <c r="G51" s="135">
        <f t="shared" si="10"/>
        <v>2771</v>
      </c>
      <c r="H51" s="135">
        <f>H46+H42+H38+H34+H30+H26+H22+H18+H14+H10</f>
        <v>2587</v>
      </c>
      <c r="I51" s="17">
        <f>SUM(H43+H47+H51)</f>
        <v>2587</v>
      </c>
      <c r="J51" s="142"/>
    </row>
    <row r="52" spans="1:10" ht="7.5" customHeight="1" x14ac:dyDescent="0.3">
      <c r="A52" s="11"/>
      <c r="B52" s="11"/>
      <c r="C52" s="26"/>
      <c r="D52" s="26"/>
      <c r="E52" s="26"/>
      <c r="F52" s="62"/>
      <c r="G52" s="62"/>
      <c r="H52" s="154"/>
      <c r="I52" s="10"/>
    </row>
    <row r="53" spans="1:10" ht="15" customHeight="1" x14ac:dyDescent="0.35"/>
    <row r="54" spans="1:10" ht="16.5" customHeight="1" x14ac:dyDescent="0.3">
      <c r="A54" s="8"/>
      <c r="B54" s="2"/>
      <c r="C54" s="1"/>
      <c r="D54" s="1"/>
      <c r="E54" s="3"/>
      <c r="F54" s="1"/>
      <c r="G54" s="50"/>
      <c r="H54" s="66" t="s">
        <v>2</v>
      </c>
    </row>
    <row r="55" spans="1:10" ht="16.5" customHeight="1" x14ac:dyDescent="0.3">
      <c r="A55" s="8"/>
      <c r="B55" s="8"/>
      <c r="C55" s="9"/>
      <c r="D55" s="9"/>
      <c r="E55" s="9"/>
      <c r="F55" s="9"/>
      <c r="G55" s="51"/>
      <c r="H55" s="156" t="s">
        <v>3</v>
      </c>
    </row>
    <row r="56" spans="1:10" x14ac:dyDescent="0.35">
      <c r="I56" s="17">
        <f>SUM(I15:I51)</f>
        <v>2587</v>
      </c>
    </row>
  </sheetData>
  <sheetProtection selectLockedCells="1" selectUnlockedCells="1"/>
  <mergeCells count="1">
    <mergeCell ref="C5:H5"/>
  </mergeCells>
  <pageMargins left="0.7" right="0.7" top="0.5" bottom="0.5" header="0.3" footer="0.3"/>
  <pageSetup paperSize="9" scale="81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J56"/>
  <sheetViews>
    <sheetView view="pageBreakPreview" zoomScale="70" zoomScaleSheetLayoutView="70" workbookViewId="0">
      <selection activeCell="G34" sqref="G34"/>
    </sheetView>
  </sheetViews>
  <sheetFormatPr defaultColWidth="11.44140625" defaultRowHeight="15.6" x14ac:dyDescent="0.3"/>
  <cols>
    <col min="1" max="1" width="19.33203125" style="1" bestFit="1" customWidth="1"/>
    <col min="2" max="2" width="23" style="1" customWidth="1"/>
    <col min="3" max="8" width="11" style="4" customWidth="1"/>
    <col min="9" max="16384" width="11.44140625" style="1"/>
  </cols>
  <sheetData>
    <row r="1" spans="1:9" ht="18" customHeight="1" x14ac:dyDescent="0.35">
      <c r="A1" s="27" t="s">
        <v>139</v>
      </c>
      <c r="B1" s="69" t="s">
        <v>162</v>
      </c>
      <c r="C1" s="29"/>
      <c r="D1" s="30"/>
      <c r="E1" s="30"/>
      <c r="F1" s="30"/>
      <c r="G1" s="30"/>
      <c r="H1" s="30"/>
    </row>
    <row r="2" spans="1:9" ht="18" customHeight="1" x14ac:dyDescent="0.35">
      <c r="A2" s="31" t="s">
        <v>140</v>
      </c>
      <c r="B2" s="32" t="s">
        <v>163</v>
      </c>
      <c r="C2" s="29"/>
      <c r="D2" s="33"/>
      <c r="E2" s="33"/>
      <c r="F2" s="33"/>
      <c r="G2" s="33"/>
      <c r="H2" s="33"/>
    </row>
    <row r="3" spans="1:9" ht="18" customHeight="1" x14ac:dyDescent="0.35">
      <c r="A3" s="31"/>
      <c r="B3" s="32"/>
      <c r="C3" s="29"/>
      <c r="D3" s="33"/>
      <c r="E3" s="33"/>
      <c r="F3" s="33"/>
      <c r="G3" s="33"/>
      <c r="H3" s="33"/>
    </row>
    <row r="4" spans="1:9" ht="21.75" customHeight="1" x14ac:dyDescent="0.35">
      <c r="A4" s="34"/>
      <c r="B4" s="34"/>
      <c r="C4" s="29"/>
      <c r="D4" s="29"/>
      <c r="E4" s="35"/>
      <c r="F4" s="65"/>
      <c r="G4" s="67"/>
      <c r="H4" s="68" t="s">
        <v>221</v>
      </c>
    </row>
    <row r="5" spans="1:9" ht="18" customHeight="1" x14ac:dyDescent="0.3">
      <c r="A5" s="36" t="s">
        <v>45</v>
      </c>
      <c r="B5" s="37" t="s">
        <v>5</v>
      </c>
      <c r="C5" s="203" t="s">
        <v>219</v>
      </c>
      <c r="D5" s="203"/>
      <c r="E5" s="203"/>
      <c r="F5" s="203"/>
      <c r="G5" s="203"/>
      <c r="H5" s="203"/>
    </row>
    <row r="6" spans="1:9" ht="18" customHeight="1" x14ac:dyDescent="0.35">
      <c r="A6" s="38" t="s">
        <v>46</v>
      </c>
      <c r="B6" s="39" t="s">
        <v>7</v>
      </c>
      <c r="C6" s="64">
        <v>2017</v>
      </c>
      <c r="D6" s="64">
        <v>2018</v>
      </c>
      <c r="E6" s="64">
        <v>2019</v>
      </c>
      <c r="F6" s="130" t="s">
        <v>218</v>
      </c>
      <c r="G6" s="130">
        <v>2021</v>
      </c>
      <c r="H6" s="189" t="s">
        <v>237</v>
      </c>
    </row>
    <row r="7" spans="1:9" ht="7.5" customHeight="1" x14ac:dyDescent="0.35">
      <c r="A7" s="40"/>
      <c r="B7" s="34"/>
      <c r="C7" s="41"/>
      <c r="D7" s="41"/>
      <c r="E7" s="41"/>
      <c r="F7" s="41"/>
      <c r="G7" s="41"/>
    </row>
    <row r="8" spans="1:9" ht="18" customHeight="1" x14ac:dyDescent="0.3">
      <c r="A8" s="42" t="s">
        <v>47</v>
      </c>
      <c r="B8" s="42" t="s">
        <v>108</v>
      </c>
      <c r="C8" s="43">
        <f t="shared" ref="C8:H8" si="0">SUM(C9:C10)</f>
        <v>0</v>
      </c>
      <c r="D8" s="43">
        <f t="shared" si="0"/>
        <v>0</v>
      </c>
      <c r="E8" s="43">
        <f t="shared" si="0"/>
        <v>1</v>
      </c>
      <c r="F8" s="43">
        <f t="shared" si="0"/>
        <v>5</v>
      </c>
      <c r="G8" s="89">
        <f t="shared" si="0"/>
        <v>0</v>
      </c>
      <c r="H8" s="89">
        <f t="shared" si="0"/>
        <v>0</v>
      </c>
    </row>
    <row r="9" spans="1:9" ht="18" customHeight="1" x14ac:dyDescent="0.3">
      <c r="A9" s="32" t="s">
        <v>48</v>
      </c>
      <c r="B9" s="32" t="s">
        <v>118</v>
      </c>
      <c r="C9" s="43">
        <v>0</v>
      </c>
      <c r="D9" s="43">
        <v>0</v>
      </c>
      <c r="E9" s="43">
        <v>0</v>
      </c>
      <c r="F9" s="43">
        <v>2</v>
      </c>
      <c r="G9" s="89">
        <v>0</v>
      </c>
      <c r="H9" s="89">
        <v>0</v>
      </c>
    </row>
    <row r="10" spans="1:9" ht="18" customHeight="1" x14ac:dyDescent="0.3">
      <c r="A10" s="42"/>
      <c r="B10" s="42" t="s">
        <v>110</v>
      </c>
      <c r="C10" s="43">
        <v>0</v>
      </c>
      <c r="D10" s="43">
        <v>0</v>
      </c>
      <c r="E10" s="43">
        <v>1</v>
      </c>
      <c r="F10" s="43">
        <v>3</v>
      </c>
      <c r="G10" s="89">
        <v>0</v>
      </c>
      <c r="H10" s="89">
        <v>0</v>
      </c>
    </row>
    <row r="11" spans="1:9" ht="18" customHeight="1" x14ac:dyDescent="0.35">
      <c r="A11" s="42"/>
      <c r="B11" s="32"/>
      <c r="C11" s="54"/>
      <c r="D11" s="54"/>
      <c r="E11" s="54"/>
      <c r="F11" s="54"/>
      <c r="G11" s="90"/>
      <c r="H11" s="159"/>
    </row>
    <row r="12" spans="1:9" ht="18" customHeight="1" x14ac:dyDescent="0.3">
      <c r="A12" s="42" t="s">
        <v>49</v>
      </c>
      <c r="B12" s="42" t="s">
        <v>108</v>
      </c>
      <c r="C12" s="43">
        <f t="shared" ref="C12:H12" si="1">SUM(C13:C14)</f>
        <v>12</v>
      </c>
      <c r="D12" s="43">
        <f t="shared" si="1"/>
        <v>9</v>
      </c>
      <c r="E12" s="43">
        <f t="shared" si="1"/>
        <v>9</v>
      </c>
      <c r="F12" s="43">
        <f t="shared" si="1"/>
        <v>33</v>
      </c>
      <c r="G12" s="89">
        <f t="shared" si="1"/>
        <v>6</v>
      </c>
      <c r="H12" s="186">
        <f t="shared" si="1"/>
        <v>5</v>
      </c>
    </row>
    <row r="13" spans="1:9" ht="18" customHeight="1" x14ac:dyDescent="0.35">
      <c r="A13" s="32"/>
      <c r="B13" s="32" t="s">
        <v>118</v>
      </c>
      <c r="C13" s="43">
        <v>4</v>
      </c>
      <c r="D13" s="43">
        <v>5</v>
      </c>
      <c r="E13" s="43">
        <v>3</v>
      </c>
      <c r="F13" s="43">
        <v>17</v>
      </c>
      <c r="G13" s="89">
        <v>2</v>
      </c>
      <c r="H13" s="159">
        <v>3</v>
      </c>
    </row>
    <row r="14" spans="1:9" ht="18" customHeight="1" x14ac:dyDescent="0.35">
      <c r="A14" s="42"/>
      <c r="B14" s="42" t="s">
        <v>110</v>
      </c>
      <c r="C14" s="43">
        <v>8</v>
      </c>
      <c r="D14" s="43">
        <v>4</v>
      </c>
      <c r="E14" s="43">
        <v>6</v>
      </c>
      <c r="F14" s="43">
        <v>16</v>
      </c>
      <c r="G14" s="89">
        <v>4</v>
      </c>
      <c r="H14" s="159">
        <v>2</v>
      </c>
    </row>
    <row r="15" spans="1:9" ht="18" customHeight="1" x14ac:dyDescent="0.35">
      <c r="A15" s="42"/>
      <c r="B15" s="32"/>
      <c r="C15" s="54"/>
      <c r="D15" s="54"/>
      <c r="E15" s="54"/>
      <c r="F15" s="54"/>
      <c r="G15" s="90"/>
      <c r="H15" s="159"/>
      <c r="I15" s="197">
        <f>SUM(H7+H11+H15)</f>
        <v>0</v>
      </c>
    </row>
    <row r="16" spans="1:9" ht="18" customHeight="1" x14ac:dyDescent="0.3">
      <c r="A16" s="42" t="s">
        <v>50</v>
      </c>
      <c r="B16" s="42" t="s">
        <v>108</v>
      </c>
      <c r="C16" s="43">
        <f t="shared" ref="C16:H16" si="2">SUM(C17:C18)</f>
        <v>40</v>
      </c>
      <c r="D16" s="43">
        <f t="shared" si="2"/>
        <v>33</v>
      </c>
      <c r="E16" s="43">
        <f t="shared" si="2"/>
        <v>34</v>
      </c>
      <c r="F16" s="43">
        <f t="shared" si="2"/>
        <v>75</v>
      </c>
      <c r="G16" s="89">
        <f t="shared" si="2"/>
        <v>24</v>
      </c>
      <c r="H16" s="186">
        <f t="shared" si="2"/>
        <v>34</v>
      </c>
    </row>
    <row r="17" spans="1:10" ht="18" customHeight="1" x14ac:dyDescent="0.35">
      <c r="A17" s="32"/>
      <c r="B17" s="32" t="s">
        <v>118</v>
      </c>
      <c r="C17" s="43">
        <v>18</v>
      </c>
      <c r="D17" s="43">
        <v>17</v>
      </c>
      <c r="E17" s="43">
        <v>13</v>
      </c>
      <c r="F17" s="43">
        <v>40</v>
      </c>
      <c r="G17" s="89">
        <v>10</v>
      </c>
      <c r="H17" s="159">
        <v>18</v>
      </c>
    </row>
    <row r="18" spans="1:10" ht="18" customHeight="1" x14ac:dyDescent="0.35">
      <c r="A18" s="42"/>
      <c r="B18" s="42" t="s">
        <v>110</v>
      </c>
      <c r="C18" s="43">
        <v>22</v>
      </c>
      <c r="D18" s="43">
        <v>16</v>
      </c>
      <c r="E18" s="43">
        <v>21</v>
      </c>
      <c r="F18" s="43">
        <v>35</v>
      </c>
      <c r="G18" s="89">
        <v>14</v>
      </c>
      <c r="H18" s="159">
        <v>16</v>
      </c>
    </row>
    <row r="19" spans="1:10" ht="18" customHeight="1" x14ac:dyDescent="0.35">
      <c r="A19" s="32"/>
      <c r="B19" s="42"/>
      <c r="C19" s="43"/>
      <c r="D19" s="43"/>
      <c r="E19" s="43"/>
      <c r="F19" s="43"/>
      <c r="G19" s="89"/>
      <c r="H19" s="159"/>
      <c r="J19" s="1" t="e">
        <f>SUM(H19/H48*100)</f>
        <v>#DIV/0!</v>
      </c>
    </row>
    <row r="20" spans="1:10" ht="18" customHeight="1" x14ac:dyDescent="0.3">
      <c r="A20" s="42" t="s">
        <v>51</v>
      </c>
      <c r="B20" s="42" t="s">
        <v>108</v>
      </c>
      <c r="C20" s="43">
        <f t="shared" ref="C20:H20" si="3">SUM(C21:C22)</f>
        <v>61</v>
      </c>
      <c r="D20" s="43">
        <f t="shared" si="3"/>
        <v>61</v>
      </c>
      <c r="E20" s="43">
        <f t="shared" si="3"/>
        <v>56</v>
      </c>
      <c r="F20" s="43">
        <f t="shared" si="3"/>
        <v>78</v>
      </c>
      <c r="G20" s="89">
        <f t="shared" si="3"/>
        <v>52</v>
      </c>
      <c r="H20" s="186">
        <f t="shared" si="3"/>
        <v>43</v>
      </c>
    </row>
    <row r="21" spans="1:10" ht="18" customHeight="1" x14ac:dyDescent="0.35">
      <c r="A21" s="32"/>
      <c r="B21" s="32" t="s">
        <v>118</v>
      </c>
      <c r="C21" s="43">
        <v>30</v>
      </c>
      <c r="D21" s="43">
        <v>31</v>
      </c>
      <c r="E21" s="43">
        <v>24</v>
      </c>
      <c r="F21" s="43">
        <v>41</v>
      </c>
      <c r="G21" s="89">
        <v>28</v>
      </c>
      <c r="H21" s="159">
        <v>23</v>
      </c>
    </row>
    <row r="22" spans="1:10" ht="18" customHeight="1" x14ac:dyDescent="0.35">
      <c r="A22" s="32"/>
      <c r="B22" s="42" t="s">
        <v>110</v>
      </c>
      <c r="C22" s="43">
        <v>31</v>
      </c>
      <c r="D22" s="43">
        <v>30</v>
      </c>
      <c r="E22" s="43">
        <v>32</v>
      </c>
      <c r="F22" s="43">
        <v>37</v>
      </c>
      <c r="G22" s="89">
        <v>24</v>
      </c>
      <c r="H22" s="159">
        <v>20</v>
      </c>
    </row>
    <row r="23" spans="1:10" ht="18" customHeight="1" x14ac:dyDescent="0.35">
      <c r="A23" s="48"/>
      <c r="B23" s="32"/>
      <c r="C23" s="54"/>
      <c r="D23" s="54"/>
      <c r="E23" s="54"/>
      <c r="F23" s="54"/>
      <c r="G23" s="90"/>
      <c r="H23" s="159"/>
      <c r="J23" s="1" t="e">
        <f>SUM(H23/H48*100)</f>
        <v>#DIV/0!</v>
      </c>
    </row>
    <row r="24" spans="1:10" ht="18" customHeight="1" x14ac:dyDescent="0.3">
      <c r="A24" s="42" t="s">
        <v>52</v>
      </c>
      <c r="B24" s="42" t="s">
        <v>108</v>
      </c>
      <c r="C24" s="43">
        <f t="shared" ref="C24:H24" si="4">SUM(C25:C26)</f>
        <v>103</v>
      </c>
      <c r="D24" s="43">
        <f t="shared" si="4"/>
        <v>105</v>
      </c>
      <c r="E24" s="43">
        <f t="shared" si="4"/>
        <v>69</v>
      </c>
      <c r="F24" s="43">
        <f t="shared" si="4"/>
        <v>43</v>
      </c>
      <c r="G24" s="89">
        <f t="shared" si="4"/>
        <v>66</v>
      </c>
      <c r="H24" s="186">
        <f t="shared" si="4"/>
        <v>59</v>
      </c>
    </row>
    <row r="25" spans="1:10" ht="18" customHeight="1" x14ac:dyDescent="0.35">
      <c r="A25" s="32"/>
      <c r="B25" s="32" t="s">
        <v>118</v>
      </c>
      <c r="C25" s="43">
        <v>58</v>
      </c>
      <c r="D25" s="43">
        <v>44</v>
      </c>
      <c r="E25" s="43">
        <v>35</v>
      </c>
      <c r="F25" s="43">
        <v>22</v>
      </c>
      <c r="G25" s="89">
        <v>38</v>
      </c>
      <c r="H25" s="159">
        <v>31</v>
      </c>
    </row>
    <row r="26" spans="1:10" ht="18" customHeight="1" x14ac:dyDescent="0.35">
      <c r="A26" s="42"/>
      <c r="B26" s="42" t="s">
        <v>110</v>
      </c>
      <c r="C26" s="43">
        <v>45</v>
      </c>
      <c r="D26" s="43">
        <v>61</v>
      </c>
      <c r="E26" s="43">
        <v>34</v>
      </c>
      <c r="F26" s="43">
        <v>21</v>
      </c>
      <c r="G26" s="89">
        <v>28</v>
      </c>
      <c r="H26" s="159">
        <v>28</v>
      </c>
    </row>
    <row r="27" spans="1:10" ht="18" customHeight="1" x14ac:dyDescent="0.35">
      <c r="A27" s="42"/>
      <c r="B27" s="32"/>
      <c r="C27" s="54"/>
      <c r="D27" s="54"/>
      <c r="E27" s="54"/>
      <c r="F27" s="54"/>
      <c r="G27" s="90"/>
      <c r="H27" s="159"/>
      <c r="I27" s="197">
        <f>SUM(H19+H23+H27)</f>
        <v>0</v>
      </c>
      <c r="J27" s="1" t="e">
        <f>SUM(H27/H48*100)</f>
        <v>#DIV/0!</v>
      </c>
    </row>
    <row r="28" spans="1:10" ht="18" customHeight="1" x14ac:dyDescent="0.3">
      <c r="A28" s="42" t="s">
        <v>53</v>
      </c>
      <c r="B28" s="42" t="s">
        <v>108</v>
      </c>
      <c r="C28" s="43">
        <f t="shared" ref="C28:H28" si="5">SUM(C29:C30)</f>
        <v>83</v>
      </c>
      <c r="D28" s="43">
        <f t="shared" si="5"/>
        <v>67</v>
      </c>
      <c r="E28" s="43">
        <f t="shared" si="5"/>
        <v>84</v>
      </c>
      <c r="F28" s="43">
        <f t="shared" si="5"/>
        <v>11</v>
      </c>
      <c r="G28" s="89">
        <f t="shared" si="5"/>
        <v>55</v>
      </c>
      <c r="H28" s="186">
        <f t="shared" si="5"/>
        <v>32</v>
      </c>
      <c r="J28" s="1" t="s">
        <v>238</v>
      </c>
    </row>
    <row r="29" spans="1:10" ht="18" customHeight="1" x14ac:dyDescent="0.35">
      <c r="A29" s="32"/>
      <c r="B29" s="32" t="s">
        <v>118</v>
      </c>
      <c r="C29" s="43">
        <v>38</v>
      </c>
      <c r="D29" s="43">
        <v>40</v>
      </c>
      <c r="E29" s="43">
        <v>47</v>
      </c>
      <c r="F29" s="43">
        <v>6</v>
      </c>
      <c r="G29" s="89">
        <v>34</v>
      </c>
      <c r="H29" s="159">
        <v>17</v>
      </c>
    </row>
    <row r="30" spans="1:10" ht="18" customHeight="1" x14ac:dyDescent="0.35">
      <c r="A30" s="42"/>
      <c r="B30" s="42" t="s">
        <v>110</v>
      </c>
      <c r="C30" s="43">
        <v>45</v>
      </c>
      <c r="D30" s="43">
        <v>27</v>
      </c>
      <c r="E30" s="43">
        <v>37</v>
      </c>
      <c r="F30" s="43">
        <v>5</v>
      </c>
      <c r="G30" s="89">
        <v>21</v>
      </c>
      <c r="H30" s="159">
        <v>15</v>
      </c>
      <c r="I30" s="24"/>
    </row>
    <row r="31" spans="1:10" ht="18" customHeight="1" x14ac:dyDescent="0.35">
      <c r="A31" s="42"/>
      <c r="B31" s="32"/>
      <c r="C31" s="54"/>
      <c r="D31" s="54"/>
      <c r="E31" s="54"/>
      <c r="F31" s="54"/>
      <c r="G31" s="90"/>
      <c r="H31" s="159"/>
    </row>
    <row r="32" spans="1:10" ht="18" customHeight="1" x14ac:dyDescent="0.3">
      <c r="A32" s="42" t="s">
        <v>54</v>
      </c>
      <c r="B32" s="42" t="s">
        <v>108</v>
      </c>
      <c r="C32" s="43">
        <f t="shared" ref="C32:H32" si="6">SUM(C33:C34)</f>
        <v>23</v>
      </c>
      <c r="D32" s="43">
        <f t="shared" si="6"/>
        <v>26</v>
      </c>
      <c r="E32" s="43">
        <f t="shared" si="6"/>
        <v>20</v>
      </c>
      <c r="F32" s="43">
        <f t="shared" si="6"/>
        <v>0</v>
      </c>
      <c r="G32" s="89">
        <f t="shared" si="6"/>
        <v>28</v>
      </c>
      <c r="H32" s="186">
        <f t="shared" si="6"/>
        <v>18</v>
      </c>
    </row>
    <row r="33" spans="1:9" ht="18" customHeight="1" x14ac:dyDescent="0.35">
      <c r="A33" s="32"/>
      <c r="B33" s="32" t="s">
        <v>118</v>
      </c>
      <c r="C33" s="43">
        <v>10</v>
      </c>
      <c r="D33" s="43">
        <v>16</v>
      </c>
      <c r="E33" s="43">
        <v>10</v>
      </c>
      <c r="F33" s="43">
        <v>0</v>
      </c>
      <c r="G33" s="89">
        <v>19</v>
      </c>
      <c r="H33" s="159">
        <v>9</v>
      </c>
    </row>
    <row r="34" spans="1:9" ht="18" customHeight="1" x14ac:dyDescent="0.35">
      <c r="A34" s="42"/>
      <c r="B34" s="42" t="s">
        <v>110</v>
      </c>
      <c r="C34" s="43">
        <v>13</v>
      </c>
      <c r="D34" s="43">
        <v>10</v>
      </c>
      <c r="E34" s="43">
        <v>10</v>
      </c>
      <c r="F34" s="43">
        <v>0</v>
      </c>
      <c r="G34" s="89">
        <v>9</v>
      </c>
      <c r="H34" s="159">
        <v>9</v>
      </c>
      <c r="I34" s="24"/>
    </row>
    <row r="35" spans="1:9" ht="18" customHeight="1" x14ac:dyDescent="0.35">
      <c r="A35" s="42"/>
      <c r="B35" s="32"/>
      <c r="C35" s="54"/>
      <c r="D35" s="54"/>
      <c r="E35" s="54"/>
      <c r="F35" s="54"/>
      <c r="G35" s="90"/>
      <c r="H35" s="159"/>
    </row>
    <row r="36" spans="1:9" ht="18" customHeight="1" x14ac:dyDescent="0.3">
      <c r="A36" s="42" t="s">
        <v>55</v>
      </c>
      <c r="B36" s="42" t="s">
        <v>108</v>
      </c>
      <c r="C36" s="43">
        <f t="shared" ref="C36:H36" si="7">SUM(C37:C38)</f>
        <v>1</v>
      </c>
      <c r="D36" s="43">
        <f t="shared" si="7"/>
        <v>4</v>
      </c>
      <c r="E36" s="43">
        <f t="shared" si="7"/>
        <v>2</v>
      </c>
      <c r="F36" s="43">
        <f t="shared" si="7"/>
        <v>0</v>
      </c>
      <c r="G36" s="89">
        <f t="shared" si="7"/>
        <v>2</v>
      </c>
      <c r="H36" s="186">
        <f t="shared" si="7"/>
        <v>1</v>
      </c>
    </row>
    <row r="37" spans="1:9" ht="18" customHeight="1" x14ac:dyDescent="0.35">
      <c r="A37" s="32"/>
      <c r="B37" s="32" t="s">
        <v>118</v>
      </c>
      <c r="C37" s="43">
        <v>1</v>
      </c>
      <c r="D37" s="43">
        <v>4</v>
      </c>
      <c r="E37" s="43">
        <v>1</v>
      </c>
      <c r="F37" s="43">
        <v>0</v>
      </c>
      <c r="G37" s="89">
        <v>1</v>
      </c>
      <c r="H37" s="159">
        <v>1</v>
      </c>
    </row>
    <row r="38" spans="1:9" ht="18" customHeight="1" x14ac:dyDescent="0.35">
      <c r="A38" s="42"/>
      <c r="B38" s="42" t="s">
        <v>110</v>
      </c>
      <c r="C38" s="43">
        <v>0</v>
      </c>
      <c r="D38" s="43">
        <v>0</v>
      </c>
      <c r="E38" s="43">
        <v>1</v>
      </c>
      <c r="F38" s="43">
        <v>0</v>
      </c>
      <c r="G38" s="89">
        <v>1</v>
      </c>
      <c r="H38" s="159">
        <v>0</v>
      </c>
      <c r="I38" s="24"/>
    </row>
    <row r="39" spans="1:9" ht="18" customHeight="1" x14ac:dyDescent="0.35">
      <c r="A39" s="42"/>
      <c r="B39" s="32"/>
      <c r="C39" s="54"/>
      <c r="D39" s="54"/>
      <c r="E39" s="54"/>
      <c r="F39" s="54"/>
      <c r="G39" s="90"/>
      <c r="H39" s="159"/>
      <c r="I39" s="197">
        <f>SUM(H31+H35+H39)</f>
        <v>0</v>
      </c>
    </row>
    <row r="40" spans="1:9" ht="18" customHeight="1" x14ac:dyDescent="0.3">
      <c r="A40" s="42" t="s">
        <v>114</v>
      </c>
      <c r="B40" s="42" t="s">
        <v>108</v>
      </c>
      <c r="C40" s="43">
        <v>0</v>
      </c>
      <c r="D40" s="43">
        <f>SUM(D41:D42)</f>
        <v>0</v>
      </c>
      <c r="E40" s="43">
        <f>SUM(E41:E42)</f>
        <v>0</v>
      </c>
      <c r="F40" s="43">
        <f>SUM(F41:F42)</f>
        <v>0</v>
      </c>
      <c r="G40" s="89">
        <f>SUM(G41:G42)</f>
        <v>0</v>
      </c>
      <c r="H40" s="186">
        <f>SUM(H41:H42)</f>
        <v>1</v>
      </c>
    </row>
    <row r="41" spans="1:9" ht="18" customHeight="1" x14ac:dyDescent="0.35">
      <c r="A41" s="32" t="s">
        <v>115</v>
      </c>
      <c r="B41" s="32" t="s">
        <v>118</v>
      </c>
      <c r="C41" s="43">
        <v>0</v>
      </c>
      <c r="D41" s="43">
        <v>0</v>
      </c>
      <c r="E41" s="43">
        <v>0</v>
      </c>
      <c r="F41" s="43">
        <v>0</v>
      </c>
      <c r="G41" s="89">
        <v>0</v>
      </c>
      <c r="H41" s="159">
        <v>1</v>
      </c>
    </row>
    <row r="42" spans="1:9" ht="18" customHeight="1" x14ac:dyDescent="0.35">
      <c r="A42" s="42"/>
      <c r="B42" s="42" t="s">
        <v>110</v>
      </c>
      <c r="C42" s="43">
        <v>0</v>
      </c>
      <c r="D42" s="43">
        <v>0</v>
      </c>
      <c r="E42" s="43">
        <v>0</v>
      </c>
      <c r="F42" s="43">
        <v>0</v>
      </c>
      <c r="G42" s="89">
        <v>0</v>
      </c>
      <c r="H42" s="159">
        <v>0</v>
      </c>
      <c r="I42" s="24"/>
    </row>
    <row r="43" spans="1:9" ht="18" customHeight="1" x14ac:dyDescent="0.35">
      <c r="A43" s="42"/>
      <c r="B43" s="32"/>
      <c r="C43" s="54"/>
      <c r="D43" s="54"/>
      <c r="E43" s="54"/>
      <c r="F43" s="54"/>
      <c r="G43" s="90"/>
      <c r="H43" s="159"/>
    </row>
    <row r="44" spans="1:9" ht="18" customHeight="1" x14ac:dyDescent="0.3">
      <c r="A44" s="42" t="s">
        <v>15</v>
      </c>
      <c r="B44" s="42" t="s">
        <v>108</v>
      </c>
      <c r="C44" s="43">
        <f t="shared" ref="C44:H44" si="8">SUM(C45:C46)</f>
        <v>0</v>
      </c>
      <c r="D44" s="43">
        <f t="shared" si="8"/>
        <v>0</v>
      </c>
      <c r="E44" s="43">
        <f t="shared" si="8"/>
        <v>0</v>
      </c>
      <c r="F44" s="43">
        <f t="shared" si="8"/>
        <v>0</v>
      </c>
      <c r="G44" s="89">
        <f t="shared" si="8"/>
        <v>0</v>
      </c>
      <c r="H44" s="186">
        <f t="shared" si="8"/>
        <v>0</v>
      </c>
    </row>
    <row r="45" spans="1:9" ht="18" customHeight="1" x14ac:dyDescent="0.35">
      <c r="A45" s="32" t="s">
        <v>16</v>
      </c>
      <c r="B45" s="32" t="s">
        <v>118</v>
      </c>
      <c r="C45" s="43">
        <v>0</v>
      </c>
      <c r="D45" s="43">
        <v>0</v>
      </c>
      <c r="E45" s="43">
        <v>0</v>
      </c>
      <c r="F45" s="43">
        <v>0</v>
      </c>
      <c r="G45" s="89">
        <v>0</v>
      </c>
      <c r="H45" s="159">
        <v>0</v>
      </c>
    </row>
    <row r="46" spans="1:9" ht="18" customHeight="1" x14ac:dyDescent="0.35">
      <c r="A46" s="42"/>
      <c r="B46" s="42" t="s">
        <v>110</v>
      </c>
      <c r="C46" s="43">
        <v>0</v>
      </c>
      <c r="D46" s="43">
        <v>0</v>
      </c>
      <c r="E46" s="43">
        <v>0</v>
      </c>
      <c r="F46" s="43">
        <v>0</v>
      </c>
      <c r="G46" s="89">
        <v>0</v>
      </c>
      <c r="H46" s="159">
        <v>0</v>
      </c>
      <c r="I46" s="24"/>
    </row>
    <row r="47" spans="1:9" ht="7.5" customHeight="1" x14ac:dyDescent="0.35">
      <c r="A47" s="59"/>
      <c r="B47" s="59"/>
      <c r="C47" s="58"/>
      <c r="D47" s="58"/>
      <c r="E47" s="58"/>
      <c r="F47" s="58"/>
      <c r="G47" s="132"/>
      <c r="H47" s="151"/>
    </row>
    <row r="48" spans="1:9" ht="7.5" customHeight="1" x14ac:dyDescent="0.3">
      <c r="A48" s="56"/>
      <c r="B48" s="56"/>
      <c r="C48" s="61"/>
      <c r="D48" s="61"/>
      <c r="E48" s="61"/>
      <c r="F48" s="61"/>
      <c r="G48" s="133"/>
    </row>
    <row r="49" spans="1:9" ht="18" customHeight="1" x14ac:dyDescent="0.3">
      <c r="A49" s="28" t="s">
        <v>0</v>
      </c>
      <c r="B49" s="48" t="s">
        <v>117</v>
      </c>
      <c r="C49" s="181">
        <f t="shared" ref="C49:G51" si="9">C44+C40+C36+C32+C28+C24+C20+C16+C12+C8</f>
        <v>323</v>
      </c>
      <c r="D49" s="163">
        <f t="shared" si="9"/>
        <v>305</v>
      </c>
      <c r="E49" s="163">
        <f t="shared" si="9"/>
        <v>275</v>
      </c>
      <c r="F49" s="163">
        <f t="shared" si="9"/>
        <v>245</v>
      </c>
      <c r="G49" s="163">
        <f t="shared" si="9"/>
        <v>233</v>
      </c>
      <c r="H49" s="163">
        <f>SUM(H50:H51)</f>
        <v>193</v>
      </c>
      <c r="I49" s="10"/>
    </row>
    <row r="50" spans="1:9" ht="18" customHeight="1" x14ac:dyDescent="0.3">
      <c r="A50" s="48" t="s">
        <v>1</v>
      </c>
      <c r="B50" s="69" t="s">
        <v>112</v>
      </c>
      <c r="C50" s="164">
        <f t="shared" si="9"/>
        <v>159</v>
      </c>
      <c r="D50" s="164">
        <f t="shared" si="9"/>
        <v>157</v>
      </c>
      <c r="E50" s="164">
        <f t="shared" si="9"/>
        <v>133</v>
      </c>
      <c r="F50" s="164">
        <f t="shared" si="9"/>
        <v>128</v>
      </c>
      <c r="G50" s="164">
        <f t="shared" si="9"/>
        <v>132</v>
      </c>
      <c r="H50" s="164">
        <f>H45+H41+H37+H33+H29+H25+H21+H17+H13+H9</f>
        <v>103</v>
      </c>
      <c r="I50" s="10"/>
    </row>
    <row r="51" spans="1:9" ht="18" customHeight="1" x14ac:dyDescent="0.35">
      <c r="A51" s="34"/>
      <c r="B51" s="69" t="s">
        <v>113</v>
      </c>
      <c r="C51" s="164">
        <f t="shared" si="9"/>
        <v>164</v>
      </c>
      <c r="D51" s="164">
        <f t="shared" si="9"/>
        <v>148</v>
      </c>
      <c r="E51" s="164">
        <f t="shared" si="9"/>
        <v>142</v>
      </c>
      <c r="F51" s="164">
        <f t="shared" si="9"/>
        <v>117</v>
      </c>
      <c r="G51" s="164">
        <f t="shared" si="9"/>
        <v>101</v>
      </c>
      <c r="H51" s="164">
        <f>H46+H42+H38+H34+H30+H26+H22+H18+H14+H10</f>
        <v>90</v>
      </c>
      <c r="I51" s="197">
        <f>SUM(H43+H47+H51)</f>
        <v>90</v>
      </c>
    </row>
    <row r="52" spans="1:9" ht="7.5" customHeight="1" x14ac:dyDescent="0.3">
      <c r="A52" s="11"/>
      <c r="B52" s="11"/>
      <c r="C52" s="26"/>
      <c r="D52" s="26"/>
      <c r="E52" s="26"/>
      <c r="F52" s="26"/>
      <c r="G52" s="62"/>
      <c r="H52" s="62"/>
      <c r="I52" s="10"/>
    </row>
    <row r="53" spans="1:9" ht="15" customHeight="1" x14ac:dyDescent="0.3"/>
    <row r="54" spans="1:9" ht="16.5" customHeight="1" x14ac:dyDescent="0.3">
      <c r="A54" s="8"/>
      <c r="B54" s="2"/>
      <c r="C54" s="1"/>
      <c r="D54" s="1"/>
      <c r="E54" s="3"/>
      <c r="F54" s="1"/>
      <c r="G54" s="50"/>
      <c r="H54" s="50" t="s">
        <v>2</v>
      </c>
    </row>
    <row r="55" spans="1:9" ht="16.5" customHeight="1" x14ac:dyDescent="0.3">
      <c r="A55" s="8"/>
      <c r="B55" s="8"/>
      <c r="C55" s="9"/>
      <c r="D55" s="9"/>
      <c r="E55" s="9"/>
      <c r="F55" s="9"/>
      <c r="G55" s="51"/>
      <c r="H55" s="51" t="s">
        <v>3</v>
      </c>
    </row>
    <row r="56" spans="1:9" x14ac:dyDescent="0.3">
      <c r="I56" s="197">
        <f>SUM(I15:I51)</f>
        <v>90</v>
      </c>
    </row>
  </sheetData>
  <sheetProtection selectLockedCells="1" selectUnlockedCells="1"/>
  <mergeCells count="1">
    <mergeCell ref="C5:H5"/>
  </mergeCells>
  <pageMargins left="0.7" right="0.7" top="0.5" bottom="0.5" header="0.3" footer="0.3"/>
  <pageSetup paperSize="9" scale="81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J56"/>
  <sheetViews>
    <sheetView view="pageBreakPreview" topLeftCell="A16" zoomScale="70" zoomScaleSheetLayoutView="70" workbookViewId="0">
      <selection activeCell="G34" sqref="G34"/>
    </sheetView>
  </sheetViews>
  <sheetFormatPr defaultColWidth="11.44140625" defaultRowHeight="15.6" x14ac:dyDescent="0.3"/>
  <cols>
    <col min="1" max="1" width="19.33203125" style="1" bestFit="1" customWidth="1"/>
    <col min="2" max="2" width="23" style="1" customWidth="1"/>
    <col min="3" max="8" width="11" style="4" customWidth="1"/>
    <col min="9" max="16384" width="11.44140625" style="1"/>
  </cols>
  <sheetData>
    <row r="1" spans="1:9" ht="18" customHeight="1" x14ac:dyDescent="0.35">
      <c r="A1" s="27" t="s">
        <v>139</v>
      </c>
      <c r="B1" s="69" t="s">
        <v>162</v>
      </c>
      <c r="C1" s="29"/>
      <c r="D1" s="30"/>
      <c r="E1" s="30"/>
      <c r="F1" s="30"/>
      <c r="G1" s="30"/>
      <c r="H1" s="30"/>
    </row>
    <row r="2" spans="1:9" ht="18" customHeight="1" x14ac:dyDescent="0.35">
      <c r="A2" s="31" t="s">
        <v>140</v>
      </c>
      <c r="B2" s="32" t="s">
        <v>163</v>
      </c>
      <c r="C2" s="29"/>
      <c r="D2" s="33"/>
      <c r="E2" s="33"/>
      <c r="F2" s="33"/>
      <c r="G2" s="33"/>
      <c r="H2" s="33"/>
    </row>
    <row r="3" spans="1:9" ht="18" customHeight="1" x14ac:dyDescent="0.35">
      <c r="A3" s="31"/>
      <c r="B3" s="32"/>
      <c r="C3" s="29"/>
      <c r="D3" s="33"/>
      <c r="E3" s="33"/>
      <c r="F3" s="33"/>
      <c r="G3" s="33"/>
      <c r="H3" s="33"/>
    </row>
    <row r="4" spans="1:9" ht="21.75" customHeight="1" x14ac:dyDescent="0.35">
      <c r="A4" s="34"/>
      <c r="B4" s="34"/>
      <c r="C4" s="29"/>
      <c r="D4" s="29"/>
      <c r="E4" s="35"/>
      <c r="F4" s="65"/>
      <c r="G4" s="68"/>
      <c r="H4" s="68" t="s">
        <v>223</v>
      </c>
    </row>
    <row r="5" spans="1:9" ht="18" customHeight="1" x14ac:dyDescent="0.3">
      <c r="A5" s="36" t="s">
        <v>45</v>
      </c>
      <c r="B5" s="37" t="s">
        <v>5</v>
      </c>
      <c r="C5" s="203" t="s">
        <v>219</v>
      </c>
      <c r="D5" s="203"/>
      <c r="E5" s="203"/>
      <c r="F5" s="203"/>
      <c r="G5" s="203"/>
      <c r="H5" s="203"/>
    </row>
    <row r="6" spans="1:9" ht="18" customHeight="1" x14ac:dyDescent="0.35">
      <c r="A6" s="38" t="s">
        <v>46</v>
      </c>
      <c r="B6" s="39" t="s">
        <v>7</v>
      </c>
      <c r="C6" s="64">
        <v>2017</v>
      </c>
      <c r="D6" s="64">
        <v>2018</v>
      </c>
      <c r="E6" s="64">
        <v>2019</v>
      </c>
      <c r="F6" s="130">
        <v>2020</v>
      </c>
      <c r="G6" s="130">
        <v>2021</v>
      </c>
      <c r="H6" s="189" t="s">
        <v>237</v>
      </c>
    </row>
    <row r="7" spans="1:9" ht="7.5" customHeight="1" x14ac:dyDescent="0.35">
      <c r="A7" s="40"/>
      <c r="B7" s="34"/>
      <c r="C7" s="41"/>
      <c r="D7" s="41"/>
      <c r="E7" s="41"/>
      <c r="F7" s="41"/>
      <c r="G7" s="41"/>
    </row>
    <row r="8" spans="1:9" ht="18" customHeight="1" x14ac:dyDescent="0.3">
      <c r="A8" s="42" t="s">
        <v>47</v>
      </c>
      <c r="B8" s="42" t="s">
        <v>108</v>
      </c>
      <c r="C8" s="43">
        <f t="shared" ref="C8:H8" si="0">SUM(C9:C10)</f>
        <v>0</v>
      </c>
      <c r="D8" s="43">
        <f t="shared" si="0"/>
        <v>1</v>
      </c>
      <c r="E8" s="43">
        <f t="shared" si="0"/>
        <v>0</v>
      </c>
      <c r="F8" s="43">
        <f t="shared" si="0"/>
        <v>1</v>
      </c>
      <c r="G8" s="89">
        <f t="shared" si="0"/>
        <v>0</v>
      </c>
      <c r="H8" s="150">
        <f t="shared" si="0"/>
        <v>1</v>
      </c>
    </row>
    <row r="9" spans="1:9" ht="18" customHeight="1" x14ac:dyDescent="0.35">
      <c r="A9" s="32" t="s">
        <v>48</v>
      </c>
      <c r="B9" s="32" t="s">
        <v>118</v>
      </c>
      <c r="C9" s="43">
        <v>0</v>
      </c>
      <c r="D9" s="43">
        <v>1</v>
      </c>
      <c r="E9" s="43">
        <v>0</v>
      </c>
      <c r="F9" s="43">
        <v>1</v>
      </c>
      <c r="G9" s="89">
        <v>0</v>
      </c>
      <c r="H9" s="180">
        <v>1</v>
      </c>
    </row>
    <row r="10" spans="1:9" ht="18" customHeight="1" x14ac:dyDescent="0.3">
      <c r="A10" s="42"/>
      <c r="B10" s="42" t="s">
        <v>110</v>
      </c>
      <c r="C10" s="43">
        <v>0</v>
      </c>
      <c r="D10" s="43">
        <v>0</v>
      </c>
      <c r="E10" s="43">
        <v>0</v>
      </c>
      <c r="F10" s="43">
        <v>0</v>
      </c>
      <c r="G10" s="89">
        <v>0</v>
      </c>
      <c r="H10" s="89">
        <v>0</v>
      </c>
    </row>
    <row r="11" spans="1:9" ht="18" customHeight="1" x14ac:dyDescent="0.35">
      <c r="A11" s="42"/>
      <c r="B11" s="32"/>
      <c r="C11" s="54"/>
      <c r="D11" s="54"/>
      <c r="E11" s="54"/>
      <c r="F11" s="54"/>
      <c r="G11" s="90"/>
      <c r="H11" s="188"/>
    </row>
    <row r="12" spans="1:9" ht="18" customHeight="1" x14ac:dyDescent="0.35">
      <c r="A12" s="42" t="s">
        <v>49</v>
      </c>
      <c r="B12" s="42" t="s">
        <v>108</v>
      </c>
      <c r="C12" s="43">
        <f t="shared" ref="C12:H12" si="1">SUM(C13:C14)</f>
        <v>8</v>
      </c>
      <c r="D12" s="43">
        <f t="shared" si="1"/>
        <v>8</v>
      </c>
      <c r="E12" s="43">
        <f t="shared" si="1"/>
        <v>12</v>
      </c>
      <c r="F12" s="43">
        <f t="shared" si="1"/>
        <v>16</v>
      </c>
      <c r="G12" s="89">
        <f t="shared" si="1"/>
        <v>6</v>
      </c>
      <c r="H12" s="188">
        <f t="shared" si="1"/>
        <v>4</v>
      </c>
    </row>
    <row r="13" spans="1:9" ht="18" customHeight="1" x14ac:dyDescent="0.35">
      <c r="A13" s="32"/>
      <c r="B13" s="32" t="s">
        <v>118</v>
      </c>
      <c r="C13" s="43">
        <v>1</v>
      </c>
      <c r="D13" s="43">
        <v>6</v>
      </c>
      <c r="E13" s="43">
        <v>6</v>
      </c>
      <c r="F13" s="43">
        <v>7</v>
      </c>
      <c r="G13" s="89">
        <v>2</v>
      </c>
      <c r="H13" s="188">
        <v>2</v>
      </c>
    </row>
    <row r="14" spans="1:9" ht="18" customHeight="1" x14ac:dyDescent="0.35">
      <c r="A14" s="42"/>
      <c r="B14" s="42" t="s">
        <v>110</v>
      </c>
      <c r="C14" s="43">
        <v>7</v>
      </c>
      <c r="D14" s="43">
        <v>2</v>
      </c>
      <c r="E14" s="43">
        <v>6</v>
      </c>
      <c r="F14" s="43">
        <v>9</v>
      </c>
      <c r="G14" s="89">
        <v>4</v>
      </c>
      <c r="H14" s="188">
        <v>2</v>
      </c>
    </row>
    <row r="15" spans="1:9" ht="18" customHeight="1" x14ac:dyDescent="0.35">
      <c r="A15" s="42"/>
      <c r="B15" s="32"/>
      <c r="C15" s="54"/>
      <c r="D15" s="54"/>
      <c r="E15" s="54"/>
      <c r="F15" s="54"/>
      <c r="G15" s="90"/>
      <c r="H15" s="188"/>
      <c r="I15" s="197">
        <f>SUM(H7+H11+H15)</f>
        <v>0</v>
      </c>
    </row>
    <row r="16" spans="1:9" ht="18" customHeight="1" x14ac:dyDescent="0.3">
      <c r="A16" s="42" t="s">
        <v>50</v>
      </c>
      <c r="B16" s="42" t="s">
        <v>108</v>
      </c>
      <c r="C16" s="43">
        <f t="shared" ref="C16:H16" si="2">SUM(C17:C18)</f>
        <v>89</v>
      </c>
      <c r="D16" s="43">
        <f t="shared" si="2"/>
        <v>71</v>
      </c>
      <c r="E16" s="43">
        <f t="shared" si="2"/>
        <v>80</v>
      </c>
      <c r="F16" s="43">
        <f t="shared" si="2"/>
        <v>112</v>
      </c>
      <c r="G16" s="89">
        <f t="shared" si="2"/>
        <v>65</v>
      </c>
      <c r="H16" s="187">
        <f t="shared" si="2"/>
        <v>42</v>
      </c>
    </row>
    <row r="17" spans="1:10" ht="18" customHeight="1" x14ac:dyDescent="0.35">
      <c r="A17" s="32"/>
      <c r="B17" s="32" t="s">
        <v>118</v>
      </c>
      <c r="C17" s="43">
        <v>45</v>
      </c>
      <c r="D17" s="43">
        <v>34</v>
      </c>
      <c r="E17" s="43">
        <v>38</v>
      </c>
      <c r="F17" s="43">
        <v>57</v>
      </c>
      <c r="G17" s="89">
        <v>35</v>
      </c>
      <c r="H17" s="188">
        <v>22</v>
      </c>
    </row>
    <row r="18" spans="1:10" ht="18" customHeight="1" x14ac:dyDescent="0.35">
      <c r="A18" s="42"/>
      <c r="B18" s="42" t="s">
        <v>110</v>
      </c>
      <c r="C18" s="43">
        <v>44</v>
      </c>
      <c r="D18" s="43">
        <v>37</v>
      </c>
      <c r="E18" s="43">
        <v>42</v>
      </c>
      <c r="F18" s="43">
        <v>55</v>
      </c>
      <c r="G18" s="89">
        <v>30</v>
      </c>
      <c r="H18" s="188">
        <v>20</v>
      </c>
    </row>
    <row r="19" spans="1:10" ht="18" customHeight="1" x14ac:dyDescent="0.35">
      <c r="A19" s="32"/>
      <c r="B19" s="42"/>
      <c r="C19" s="54"/>
      <c r="D19" s="54"/>
      <c r="E19" s="54"/>
      <c r="F19" s="54"/>
      <c r="G19" s="89"/>
      <c r="H19" s="188"/>
      <c r="J19" s="1" t="e">
        <f>SUM(H19/H48*100)</f>
        <v>#DIV/0!</v>
      </c>
    </row>
    <row r="20" spans="1:10" ht="18" customHeight="1" x14ac:dyDescent="0.3">
      <c r="A20" s="42" t="s">
        <v>51</v>
      </c>
      <c r="B20" s="42" t="s">
        <v>108</v>
      </c>
      <c r="C20" s="43">
        <f t="shared" ref="C20:H20" si="3">SUM(C21:C22)</f>
        <v>218</v>
      </c>
      <c r="D20" s="43">
        <f t="shared" si="3"/>
        <v>200</v>
      </c>
      <c r="E20" s="43">
        <f t="shared" si="3"/>
        <v>192</v>
      </c>
      <c r="F20" s="43">
        <f t="shared" si="3"/>
        <v>236</v>
      </c>
      <c r="G20" s="89">
        <f t="shared" si="3"/>
        <v>175</v>
      </c>
      <c r="H20" s="187">
        <f t="shared" si="3"/>
        <v>164</v>
      </c>
    </row>
    <row r="21" spans="1:10" ht="18" customHeight="1" x14ac:dyDescent="0.35">
      <c r="A21" s="32"/>
      <c r="B21" s="32" t="s">
        <v>118</v>
      </c>
      <c r="C21" s="43">
        <v>129</v>
      </c>
      <c r="D21" s="43">
        <v>104</v>
      </c>
      <c r="E21" s="43">
        <v>95</v>
      </c>
      <c r="F21" s="43">
        <v>124</v>
      </c>
      <c r="G21" s="89">
        <v>86</v>
      </c>
      <c r="H21" s="188">
        <v>85</v>
      </c>
    </row>
    <row r="22" spans="1:10" ht="18" customHeight="1" x14ac:dyDescent="0.35">
      <c r="A22" s="32"/>
      <c r="B22" s="42" t="s">
        <v>110</v>
      </c>
      <c r="C22" s="43">
        <v>89</v>
      </c>
      <c r="D22" s="43">
        <v>96</v>
      </c>
      <c r="E22" s="43">
        <v>97</v>
      </c>
      <c r="F22" s="43">
        <v>112</v>
      </c>
      <c r="G22" s="89">
        <v>89</v>
      </c>
      <c r="H22" s="188">
        <v>79</v>
      </c>
    </row>
    <row r="23" spans="1:10" ht="18" customHeight="1" x14ac:dyDescent="0.35">
      <c r="A23" s="48"/>
      <c r="B23" s="32"/>
      <c r="C23" s="43"/>
      <c r="D23" s="43"/>
      <c r="E23" s="43"/>
      <c r="F23" s="43"/>
      <c r="G23" s="90"/>
      <c r="H23" s="188"/>
      <c r="J23" s="1" t="e">
        <f>SUM(H23/H48*100)</f>
        <v>#DIV/0!</v>
      </c>
    </row>
    <row r="24" spans="1:10" ht="18" customHeight="1" x14ac:dyDescent="0.3">
      <c r="A24" s="42" t="s">
        <v>52</v>
      </c>
      <c r="B24" s="42" t="s">
        <v>108</v>
      </c>
      <c r="C24" s="43">
        <f t="shared" ref="C24:H24" si="4">SUM(C25:C26)</f>
        <v>270</v>
      </c>
      <c r="D24" s="43">
        <f t="shared" si="4"/>
        <v>257</v>
      </c>
      <c r="E24" s="43">
        <f t="shared" si="4"/>
        <v>267</v>
      </c>
      <c r="F24" s="43">
        <f t="shared" si="4"/>
        <v>261</v>
      </c>
      <c r="G24" s="89">
        <f t="shared" si="4"/>
        <v>295</v>
      </c>
      <c r="H24" s="187">
        <f t="shared" si="4"/>
        <v>220</v>
      </c>
      <c r="I24" s="24"/>
    </row>
    <row r="25" spans="1:10" ht="18" customHeight="1" x14ac:dyDescent="0.35">
      <c r="A25" s="32"/>
      <c r="B25" s="32" t="s">
        <v>118</v>
      </c>
      <c r="C25" s="43">
        <v>142</v>
      </c>
      <c r="D25" s="43">
        <v>154</v>
      </c>
      <c r="E25" s="43">
        <v>148</v>
      </c>
      <c r="F25" s="43">
        <v>138</v>
      </c>
      <c r="G25" s="89">
        <v>140</v>
      </c>
      <c r="H25" s="188">
        <v>115</v>
      </c>
    </row>
    <row r="26" spans="1:10" ht="18" customHeight="1" x14ac:dyDescent="0.35">
      <c r="A26" s="42"/>
      <c r="B26" s="42" t="s">
        <v>110</v>
      </c>
      <c r="C26" s="43">
        <v>128</v>
      </c>
      <c r="D26" s="43">
        <v>103</v>
      </c>
      <c r="E26" s="43">
        <v>119</v>
      </c>
      <c r="F26" s="43">
        <v>123</v>
      </c>
      <c r="G26" s="89">
        <v>155</v>
      </c>
      <c r="H26" s="188">
        <v>105</v>
      </c>
    </row>
    <row r="27" spans="1:10" ht="18" customHeight="1" x14ac:dyDescent="0.35">
      <c r="A27" s="42"/>
      <c r="B27" s="32"/>
      <c r="C27" s="54"/>
      <c r="D27" s="54"/>
      <c r="E27" s="54"/>
      <c r="F27" s="54"/>
      <c r="G27" s="90"/>
      <c r="H27" s="188"/>
      <c r="I27" s="197">
        <f>SUM(H19+H23+H27)</f>
        <v>0</v>
      </c>
      <c r="J27" s="1" t="e">
        <f>SUM(H27/H48*100)</f>
        <v>#DIV/0!</v>
      </c>
    </row>
    <row r="28" spans="1:10" ht="18" customHeight="1" x14ac:dyDescent="0.3">
      <c r="A28" s="42" t="s">
        <v>53</v>
      </c>
      <c r="B28" s="42" t="s">
        <v>108</v>
      </c>
      <c r="C28" s="43">
        <f t="shared" ref="C28:H28" si="5">SUM(C29:C30)</f>
        <v>162</v>
      </c>
      <c r="D28" s="43">
        <f t="shared" si="5"/>
        <v>146</v>
      </c>
      <c r="E28" s="43">
        <f t="shared" si="5"/>
        <v>147</v>
      </c>
      <c r="F28" s="43">
        <f t="shared" si="5"/>
        <v>144</v>
      </c>
      <c r="G28" s="89">
        <f t="shared" si="5"/>
        <v>198</v>
      </c>
      <c r="H28" s="187">
        <f t="shared" si="5"/>
        <v>162</v>
      </c>
      <c r="J28" s="1" t="s">
        <v>238</v>
      </c>
    </row>
    <row r="29" spans="1:10" ht="18" customHeight="1" x14ac:dyDescent="0.35">
      <c r="A29" s="32"/>
      <c r="B29" s="32" t="s">
        <v>118</v>
      </c>
      <c r="C29" s="43">
        <v>85</v>
      </c>
      <c r="D29" s="43">
        <v>74</v>
      </c>
      <c r="E29" s="43">
        <v>75</v>
      </c>
      <c r="F29" s="43">
        <v>73</v>
      </c>
      <c r="G29" s="89">
        <v>116</v>
      </c>
      <c r="H29" s="188">
        <v>84</v>
      </c>
    </row>
    <row r="30" spans="1:10" ht="18" customHeight="1" x14ac:dyDescent="0.35">
      <c r="A30" s="42"/>
      <c r="B30" s="42" t="s">
        <v>110</v>
      </c>
      <c r="C30" s="43">
        <v>77</v>
      </c>
      <c r="D30" s="43">
        <v>72</v>
      </c>
      <c r="E30" s="43">
        <v>72</v>
      </c>
      <c r="F30" s="43">
        <v>71</v>
      </c>
      <c r="G30" s="89">
        <v>82</v>
      </c>
      <c r="H30" s="188">
        <v>78</v>
      </c>
      <c r="I30" s="24"/>
    </row>
    <row r="31" spans="1:10" ht="18" customHeight="1" x14ac:dyDescent="0.35">
      <c r="A31" s="42"/>
      <c r="B31" s="32"/>
      <c r="C31" s="54"/>
      <c r="D31" s="54"/>
      <c r="E31" s="54"/>
      <c r="F31" s="54"/>
      <c r="G31" s="90"/>
      <c r="H31" s="188"/>
    </row>
    <row r="32" spans="1:10" ht="18" customHeight="1" x14ac:dyDescent="0.3">
      <c r="A32" s="42" t="s">
        <v>54</v>
      </c>
      <c r="B32" s="42" t="s">
        <v>108</v>
      </c>
      <c r="C32" s="43">
        <f t="shared" ref="C32:H32" si="6">SUM(C33:C34)</f>
        <v>56</v>
      </c>
      <c r="D32" s="43">
        <f t="shared" si="6"/>
        <v>45</v>
      </c>
      <c r="E32" s="43">
        <f t="shared" si="6"/>
        <v>55</v>
      </c>
      <c r="F32" s="43">
        <f t="shared" si="6"/>
        <v>40</v>
      </c>
      <c r="G32" s="89">
        <f t="shared" si="6"/>
        <v>57</v>
      </c>
      <c r="H32" s="187">
        <f t="shared" si="6"/>
        <v>51</v>
      </c>
    </row>
    <row r="33" spans="1:9" ht="18" customHeight="1" x14ac:dyDescent="0.35">
      <c r="A33" s="32"/>
      <c r="B33" s="32" t="s">
        <v>118</v>
      </c>
      <c r="C33" s="43">
        <v>30</v>
      </c>
      <c r="D33" s="43">
        <v>24</v>
      </c>
      <c r="E33" s="43">
        <v>23</v>
      </c>
      <c r="F33" s="43">
        <v>22</v>
      </c>
      <c r="G33" s="89">
        <v>32</v>
      </c>
      <c r="H33" s="188">
        <v>27</v>
      </c>
    </row>
    <row r="34" spans="1:9" ht="18" customHeight="1" x14ac:dyDescent="0.35">
      <c r="A34" s="42"/>
      <c r="B34" s="42" t="s">
        <v>110</v>
      </c>
      <c r="C34" s="43">
        <v>26</v>
      </c>
      <c r="D34" s="43">
        <v>21</v>
      </c>
      <c r="E34" s="43">
        <v>32</v>
      </c>
      <c r="F34" s="43">
        <v>18</v>
      </c>
      <c r="G34" s="89">
        <v>25</v>
      </c>
      <c r="H34" s="188">
        <v>24</v>
      </c>
      <c r="I34" s="24"/>
    </row>
    <row r="35" spans="1:9" ht="18" customHeight="1" x14ac:dyDescent="0.35">
      <c r="A35" s="42"/>
      <c r="B35" s="32"/>
      <c r="C35" s="54"/>
      <c r="D35" s="54"/>
      <c r="E35" s="54"/>
      <c r="F35" s="54"/>
      <c r="G35" s="90"/>
      <c r="H35" s="188"/>
    </row>
    <row r="36" spans="1:9" ht="18" customHeight="1" x14ac:dyDescent="0.3">
      <c r="A36" s="42" t="s">
        <v>55</v>
      </c>
      <c r="B36" s="42" t="s">
        <v>108</v>
      </c>
      <c r="C36" s="43">
        <f t="shared" ref="C36:H36" si="7">SUM(C37:C38)</f>
        <v>2</v>
      </c>
      <c r="D36" s="43">
        <f t="shared" si="7"/>
        <v>5</v>
      </c>
      <c r="E36" s="43">
        <f t="shared" si="7"/>
        <v>3</v>
      </c>
      <c r="F36" s="43">
        <f t="shared" si="7"/>
        <v>2</v>
      </c>
      <c r="G36" s="89">
        <f t="shared" si="7"/>
        <v>5</v>
      </c>
      <c r="H36" s="187">
        <f t="shared" si="7"/>
        <v>4</v>
      </c>
    </row>
    <row r="37" spans="1:9" ht="18" customHeight="1" x14ac:dyDescent="0.35">
      <c r="A37" s="32"/>
      <c r="B37" s="32" t="s">
        <v>118</v>
      </c>
      <c r="C37" s="43">
        <v>2</v>
      </c>
      <c r="D37" s="43">
        <v>2</v>
      </c>
      <c r="E37" s="43">
        <v>2</v>
      </c>
      <c r="F37" s="43">
        <v>1</v>
      </c>
      <c r="G37" s="89">
        <v>4</v>
      </c>
      <c r="H37" s="188">
        <v>2</v>
      </c>
    </row>
    <row r="38" spans="1:9" ht="18" customHeight="1" x14ac:dyDescent="0.35">
      <c r="A38" s="42"/>
      <c r="B38" s="42" t="s">
        <v>110</v>
      </c>
      <c r="C38" s="43">
        <v>0</v>
      </c>
      <c r="D38" s="43">
        <v>3</v>
      </c>
      <c r="E38" s="43">
        <v>1</v>
      </c>
      <c r="F38" s="43">
        <v>1</v>
      </c>
      <c r="G38" s="89">
        <v>1</v>
      </c>
      <c r="H38" s="188">
        <v>2</v>
      </c>
      <c r="I38" s="24"/>
    </row>
    <row r="39" spans="1:9" ht="18" customHeight="1" x14ac:dyDescent="0.35">
      <c r="A39" s="42"/>
      <c r="B39" s="32"/>
      <c r="C39" s="54"/>
      <c r="D39" s="54"/>
      <c r="E39" s="54"/>
      <c r="F39" s="54"/>
      <c r="G39" s="90"/>
      <c r="H39" s="188"/>
      <c r="I39" s="197">
        <f>SUM(H31+H35+H39)</f>
        <v>0</v>
      </c>
    </row>
    <row r="40" spans="1:9" ht="18" customHeight="1" x14ac:dyDescent="0.3">
      <c r="A40" s="42" t="s">
        <v>114</v>
      </c>
      <c r="B40" s="42" t="s">
        <v>108</v>
      </c>
      <c r="C40" s="43">
        <f t="shared" ref="C40:H40" si="8">SUM(C41:C42)</f>
        <v>0</v>
      </c>
      <c r="D40" s="43">
        <f t="shared" si="8"/>
        <v>0</v>
      </c>
      <c r="E40" s="43">
        <f t="shared" si="8"/>
        <v>0</v>
      </c>
      <c r="F40" s="43">
        <f t="shared" si="8"/>
        <v>3</v>
      </c>
      <c r="G40" s="89">
        <f t="shared" si="8"/>
        <v>0</v>
      </c>
      <c r="H40" s="187">
        <f t="shared" si="8"/>
        <v>1</v>
      </c>
    </row>
    <row r="41" spans="1:9" ht="18" customHeight="1" x14ac:dyDescent="0.35">
      <c r="A41" s="32" t="s">
        <v>115</v>
      </c>
      <c r="B41" s="32" t="s">
        <v>118</v>
      </c>
      <c r="C41" s="43">
        <v>0</v>
      </c>
      <c r="D41" s="43">
        <v>0</v>
      </c>
      <c r="E41" s="43">
        <v>0</v>
      </c>
      <c r="F41" s="43">
        <v>2</v>
      </c>
      <c r="G41" s="89">
        <v>0</v>
      </c>
      <c r="H41" s="188">
        <v>1</v>
      </c>
    </row>
    <row r="42" spans="1:9" ht="18" customHeight="1" x14ac:dyDescent="0.35">
      <c r="A42" s="42"/>
      <c r="B42" s="42" t="s">
        <v>110</v>
      </c>
      <c r="C42" s="43">
        <v>0</v>
      </c>
      <c r="D42" s="43">
        <v>0</v>
      </c>
      <c r="E42" s="43">
        <v>0</v>
      </c>
      <c r="F42" s="43">
        <v>1</v>
      </c>
      <c r="G42" s="89">
        <v>0</v>
      </c>
      <c r="H42" s="188">
        <v>0</v>
      </c>
      <c r="I42" s="24"/>
    </row>
    <row r="43" spans="1:9" ht="18" customHeight="1" x14ac:dyDescent="0.35">
      <c r="A43" s="42"/>
      <c r="B43" s="32"/>
      <c r="C43" s="54"/>
      <c r="D43" s="54"/>
      <c r="E43" s="54"/>
      <c r="F43" s="54"/>
      <c r="G43" s="90"/>
      <c r="H43" s="188"/>
    </row>
    <row r="44" spans="1:9" ht="18" customHeight="1" x14ac:dyDescent="0.3">
      <c r="A44" s="42" t="s">
        <v>15</v>
      </c>
      <c r="B44" s="42" t="s">
        <v>108</v>
      </c>
      <c r="C44" s="43">
        <f t="shared" ref="C44:H44" si="9">SUM(C45:C46)</f>
        <v>1</v>
      </c>
      <c r="D44" s="43">
        <f t="shared" si="9"/>
        <v>1</v>
      </c>
      <c r="E44" s="43">
        <f t="shared" si="9"/>
        <v>1</v>
      </c>
      <c r="F44" s="43">
        <f t="shared" si="9"/>
        <v>3</v>
      </c>
      <c r="G44" s="89">
        <f t="shared" si="9"/>
        <v>1</v>
      </c>
      <c r="H44" s="187">
        <f t="shared" si="9"/>
        <v>8</v>
      </c>
    </row>
    <row r="45" spans="1:9" ht="18" customHeight="1" x14ac:dyDescent="0.35">
      <c r="A45" s="32" t="s">
        <v>16</v>
      </c>
      <c r="B45" s="32" t="s">
        <v>118</v>
      </c>
      <c r="C45" s="43">
        <v>1</v>
      </c>
      <c r="D45" s="43">
        <v>0</v>
      </c>
      <c r="E45" s="43">
        <v>1</v>
      </c>
      <c r="F45" s="43">
        <v>2</v>
      </c>
      <c r="G45" s="89">
        <v>1</v>
      </c>
      <c r="H45" s="188">
        <v>4</v>
      </c>
    </row>
    <row r="46" spans="1:9" ht="18" customHeight="1" x14ac:dyDescent="0.35">
      <c r="A46" s="42"/>
      <c r="B46" s="42" t="s">
        <v>110</v>
      </c>
      <c r="C46" s="43">
        <v>0</v>
      </c>
      <c r="D46" s="43">
        <v>1</v>
      </c>
      <c r="E46" s="43">
        <v>0</v>
      </c>
      <c r="F46" s="43">
        <v>1</v>
      </c>
      <c r="G46" s="89">
        <v>0</v>
      </c>
      <c r="H46" s="188">
        <v>4</v>
      </c>
      <c r="I46" s="24"/>
    </row>
    <row r="47" spans="1:9" ht="7.5" customHeight="1" x14ac:dyDescent="0.3">
      <c r="A47" s="59"/>
      <c r="B47" s="59"/>
      <c r="C47" s="58"/>
      <c r="D47" s="58"/>
      <c r="E47" s="58"/>
      <c r="F47" s="58"/>
      <c r="G47" s="132"/>
      <c r="H47" s="143"/>
    </row>
    <row r="48" spans="1:9" ht="7.5" customHeight="1" x14ac:dyDescent="0.3">
      <c r="A48" s="56"/>
      <c r="B48" s="56"/>
      <c r="C48" s="61"/>
      <c r="D48" s="61"/>
      <c r="E48" s="61"/>
      <c r="F48" s="61"/>
      <c r="G48" s="133"/>
    </row>
    <row r="49" spans="1:9" ht="18" customHeight="1" x14ac:dyDescent="0.3">
      <c r="A49" s="28" t="s">
        <v>0</v>
      </c>
      <c r="B49" s="48" t="s">
        <v>117</v>
      </c>
      <c r="C49" s="181">
        <f t="shared" ref="C49:G51" si="10">C44+C40+C36+C32+C28+C24+C20+C16+C12+C8</f>
        <v>806</v>
      </c>
      <c r="D49" s="163">
        <f t="shared" si="10"/>
        <v>734</v>
      </c>
      <c r="E49" s="163">
        <f t="shared" si="10"/>
        <v>757</v>
      </c>
      <c r="F49" s="163">
        <f t="shared" si="10"/>
        <v>818</v>
      </c>
      <c r="G49" s="163">
        <f t="shared" si="10"/>
        <v>802</v>
      </c>
      <c r="H49" s="163">
        <f>H44+H40+H36+H32+H28+H24+H20+H16+H12+H8</f>
        <v>657</v>
      </c>
      <c r="I49" s="10"/>
    </row>
    <row r="50" spans="1:9" ht="18" customHeight="1" x14ac:dyDescent="0.3">
      <c r="A50" s="48" t="s">
        <v>1</v>
      </c>
      <c r="B50" s="69" t="s">
        <v>112</v>
      </c>
      <c r="C50" s="164">
        <f t="shared" si="10"/>
        <v>435</v>
      </c>
      <c r="D50" s="164">
        <f t="shared" si="10"/>
        <v>399</v>
      </c>
      <c r="E50" s="164">
        <f t="shared" si="10"/>
        <v>388</v>
      </c>
      <c r="F50" s="164">
        <f t="shared" si="10"/>
        <v>427</v>
      </c>
      <c r="G50" s="164">
        <f t="shared" si="10"/>
        <v>416</v>
      </c>
      <c r="H50" s="164">
        <f>H45+H41+H37+H33+H29+H25+H21+H17+H13+H9</f>
        <v>343</v>
      </c>
      <c r="I50" s="10"/>
    </row>
    <row r="51" spans="1:9" ht="18" customHeight="1" x14ac:dyDescent="0.35">
      <c r="A51" s="34"/>
      <c r="B51" s="69" t="s">
        <v>113</v>
      </c>
      <c r="C51" s="164">
        <f t="shared" si="10"/>
        <v>371</v>
      </c>
      <c r="D51" s="164">
        <f t="shared" si="10"/>
        <v>335</v>
      </c>
      <c r="E51" s="164">
        <f t="shared" si="10"/>
        <v>369</v>
      </c>
      <c r="F51" s="164">
        <f t="shared" si="10"/>
        <v>391</v>
      </c>
      <c r="G51" s="164">
        <f t="shared" si="10"/>
        <v>386</v>
      </c>
      <c r="H51" s="164">
        <f>H46+H42+H38+H34+H30+H26+H22+H18+H14+H10</f>
        <v>314</v>
      </c>
      <c r="I51" s="197">
        <f>SUM(H43+H47+H51)</f>
        <v>314</v>
      </c>
    </row>
    <row r="52" spans="1:9" ht="7.5" customHeight="1" x14ac:dyDescent="0.3">
      <c r="A52" s="11"/>
      <c r="B52" s="11"/>
      <c r="C52" s="26"/>
      <c r="D52" s="26"/>
      <c r="E52" s="26"/>
      <c r="F52" s="26"/>
      <c r="G52" s="62"/>
      <c r="H52" s="62"/>
      <c r="I52" s="10"/>
    </row>
    <row r="53" spans="1:9" ht="15" customHeight="1" x14ac:dyDescent="0.3"/>
    <row r="54" spans="1:9" ht="16.5" customHeight="1" x14ac:dyDescent="0.3">
      <c r="A54" s="8"/>
      <c r="B54" s="2"/>
      <c r="C54" s="1"/>
      <c r="D54" s="1"/>
      <c r="E54" s="3"/>
      <c r="F54" s="1"/>
      <c r="G54" s="50"/>
      <c r="H54" s="50" t="s">
        <v>2</v>
      </c>
    </row>
    <row r="55" spans="1:9" ht="16.5" customHeight="1" x14ac:dyDescent="0.3">
      <c r="A55" s="8"/>
      <c r="B55" s="8"/>
      <c r="C55" s="9"/>
      <c r="D55" s="9"/>
      <c r="E55" s="9"/>
      <c r="F55" s="9"/>
      <c r="G55" s="51"/>
      <c r="H55" s="51" t="s">
        <v>3</v>
      </c>
    </row>
    <row r="56" spans="1:9" x14ac:dyDescent="0.3">
      <c r="I56" s="197">
        <f>SUM(I15:I51)</f>
        <v>314</v>
      </c>
    </row>
  </sheetData>
  <sheetProtection selectLockedCells="1" selectUnlockedCells="1"/>
  <mergeCells count="1">
    <mergeCell ref="C5:H5"/>
  </mergeCells>
  <pageMargins left="0.7" right="0.7" top="0.5" bottom="0.5" header="0.3" footer="0.3"/>
  <pageSetup paperSize="9" scale="81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  <pageSetUpPr fitToPage="1"/>
  </sheetPr>
  <dimension ref="A1:N58"/>
  <sheetViews>
    <sheetView view="pageBreakPreview" zoomScale="70" zoomScaleSheetLayoutView="70" workbookViewId="0">
      <selection activeCell="G34" sqref="G34"/>
    </sheetView>
  </sheetViews>
  <sheetFormatPr defaultColWidth="11.44140625" defaultRowHeight="15.6" x14ac:dyDescent="0.3"/>
  <cols>
    <col min="1" max="1" width="19.33203125" style="1" bestFit="1" customWidth="1"/>
    <col min="2" max="2" width="23.33203125" style="1" customWidth="1"/>
    <col min="3" max="8" width="11" style="4" customWidth="1"/>
    <col min="9" max="9" width="13.109375" style="1" customWidth="1"/>
    <col min="10" max="16384" width="11.44140625" style="1"/>
  </cols>
  <sheetData>
    <row r="1" spans="1:14" ht="18" customHeight="1" x14ac:dyDescent="0.35">
      <c r="A1" s="27" t="s">
        <v>141</v>
      </c>
      <c r="B1" s="69" t="s">
        <v>164</v>
      </c>
      <c r="C1" s="29"/>
      <c r="D1" s="30"/>
      <c r="E1" s="30"/>
      <c r="F1" s="30"/>
      <c r="G1" s="30"/>
      <c r="H1" s="30"/>
    </row>
    <row r="2" spans="1:14" ht="18" customHeight="1" x14ac:dyDescent="0.35">
      <c r="A2" s="31" t="s">
        <v>142</v>
      </c>
      <c r="B2" s="32" t="s">
        <v>165</v>
      </c>
      <c r="C2" s="29"/>
      <c r="D2" s="33"/>
      <c r="E2" s="33"/>
      <c r="F2" s="33"/>
      <c r="G2" s="33"/>
      <c r="H2" s="33"/>
    </row>
    <row r="3" spans="1:14" ht="18" customHeight="1" x14ac:dyDescent="0.35">
      <c r="A3" s="31"/>
      <c r="B3" s="32"/>
      <c r="C3" s="29"/>
      <c r="D3" s="33"/>
      <c r="E3" s="33"/>
      <c r="F3" s="33"/>
      <c r="G3" s="33"/>
      <c r="H3" s="33"/>
    </row>
    <row r="4" spans="1:14" ht="21.75" customHeight="1" x14ac:dyDescent="0.35">
      <c r="A4" s="34"/>
      <c r="B4" s="34"/>
      <c r="C4" s="29"/>
      <c r="D4" s="29"/>
      <c r="E4" s="35"/>
      <c r="F4" s="65"/>
      <c r="G4" s="68"/>
      <c r="H4" s="68" t="s">
        <v>222</v>
      </c>
    </row>
    <row r="5" spans="1:14" ht="18" customHeight="1" x14ac:dyDescent="0.3">
      <c r="A5" s="36" t="s">
        <v>45</v>
      </c>
      <c r="B5" s="37" t="s">
        <v>5</v>
      </c>
      <c r="C5" s="203" t="s">
        <v>219</v>
      </c>
      <c r="D5" s="203"/>
      <c r="E5" s="203"/>
      <c r="F5" s="203"/>
      <c r="G5" s="203"/>
      <c r="H5" s="203"/>
    </row>
    <row r="6" spans="1:14" ht="18" customHeight="1" x14ac:dyDescent="0.3">
      <c r="A6" s="38" t="s">
        <v>46</v>
      </c>
      <c r="B6" s="39" t="s">
        <v>7</v>
      </c>
      <c r="C6" s="64">
        <v>2017</v>
      </c>
      <c r="D6" s="64">
        <v>2018</v>
      </c>
      <c r="E6" s="64">
        <v>2019</v>
      </c>
      <c r="F6" s="64">
        <v>2020</v>
      </c>
      <c r="G6" s="64">
        <v>2021</v>
      </c>
      <c r="H6" s="144">
        <v>2022</v>
      </c>
    </row>
    <row r="7" spans="1:14" ht="7.5" customHeight="1" x14ac:dyDescent="0.35">
      <c r="A7" s="40"/>
      <c r="B7" s="34"/>
      <c r="C7" s="41"/>
      <c r="D7" s="41"/>
      <c r="E7" s="41"/>
      <c r="F7" s="41"/>
      <c r="G7" s="41"/>
    </row>
    <row r="8" spans="1:14" ht="18" customHeight="1" x14ac:dyDescent="0.3">
      <c r="A8" s="42" t="s">
        <v>47</v>
      </c>
      <c r="B8" s="42" t="s">
        <v>108</v>
      </c>
      <c r="C8" s="43">
        <f t="shared" ref="C8:H8" si="0">SUM(C9:C10)</f>
        <v>2</v>
      </c>
      <c r="D8" s="43">
        <f t="shared" si="0"/>
        <v>4</v>
      </c>
      <c r="E8" s="43">
        <f t="shared" si="0"/>
        <v>1</v>
      </c>
      <c r="F8" s="43">
        <f t="shared" si="0"/>
        <v>5</v>
      </c>
      <c r="G8" s="89">
        <f t="shared" si="0"/>
        <v>7</v>
      </c>
      <c r="H8" s="89">
        <f t="shared" si="0"/>
        <v>3</v>
      </c>
      <c r="J8" s="17"/>
      <c r="K8" s="17"/>
      <c r="L8" s="17"/>
      <c r="M8" s="17"/>
      <c r="N8" s="17"/>
    </row>
    <row r="9" spans="1:14" ht="18" customHeight="1" x14ac:dyDescent="0.3">
      <c r="A9" s="32" t="s">
        <v>48</v>
      </c>
      <c r="B9" s="32" t="s">
        <v>118</v>
      </c>
      <c r="C9" s="43">
        <v>1</v>
      </c>
      <c r="D9" s="43">
        <v>3</v>
      </c>
      <c r="E9" s="43">
        <v>0</v>
      </c>
      <c r="F9" s="43">
        <v>4</v>
      </c>
      <c r="G9" s="89">
        <v>5</v>
      </c>
      <c r="H9" s="89">
        <v>2</v>
      </c>
      <c r="J9" s="17"/>
      <c r="K9" s="17"/>
      <c r="L9" s="17"/>
      <c r="M9" s="17"/>
      <c r="N9" s="17"/>
    </row>
    <row r="10" spans="1:14" ht="18" customHeight="1" x14ac:dyDescent="0.3">
      <c r="A10" s="42"/>
      <c r="B10" s="42" t="s">
        <v>110</v>
      </c>
      <c r="C10" s="43">
        <v>1</v>
      </c>
      <c r="D10" s="43">
        <v>1</v>
      </c>
      <c r="E10" s="43">
        <v>1</v>
      </c>
      <c r="F10" s="43">
        <v>1</v>
      </c>
      <c r="G10" s="89">
        <v>2</v>
      </c>
      <c r="H10" s="89">
        <v>1</v>
      </c>
      <c r="J10" s="17"/>
      <c r="K10" s="17"/>
      <c r="L10" s="17"/>
      <c r="M10" s="17"/>
      <c r="N10" s="17"/>
    </row>
    <row r="11" spans="1:14" ht="18" customHeight="1" x14ac:dyDescent="0.3">
      <c r="A11" s="42"/>
      <c r="B11" s="32"/>
      <c r="C11" s="54"/>
      <c r="D11" s="54"/>
      <c r="E11" s="54"/>
      <c r="F11" s="54"/>
      <c r="G11" s="90"/>
      <c r="H11" s="90"/>
    </row>
    <row r="12" spans="1:14" ht="18" customHeight="1" x14ac:dyDescent="0.3">
      <c r="A12" s="42" t="s">
        <v>49</v>
      </c>
      <c r="B12" s="42" t="s">
        <v>108</v>
      </c>
      <c r="C12" s="43">
        <f t="shared" ref="C12:H12" si="1">SUM(C13:C14)</f>
        <v>136</v>
      </c>
      <c r="D12" s="43">
        <f t="shared" si="1"/>
        <v>144</v>
      </c>
      <c r="E12" s="43">
        <f t="shared" si="1"/>
        <v>154</v>
      </c>
      <c r="F12" s="43">
        <f t="shared" si="1"/>
        <v>110</v>
      </c>
      <c r="G12" s="89">
        <f t="shared" si="1"/>
        <v>124</v>
      </c>
      <c r="H12" s="89">
        <f t="shared" si="1"/>
        <v>125</v>
      </c>
      <c r="J12" s="17"/>
      <c r="K12" s="17"/>
      <c r="L12" s="17"/>
      <c r="M12" s="17"/>
      <c r="N12" s="17"/>
    </row>
    <row r="13" spans="1:14" ht="18" customHeight="1" x14ac:dyDescent="0.3">
      <c r="A13" s="32"/>
      <c r="B13" s="32" t="s">
        <v>118</v>
      </c>
      <c r="C13" s="43">
        <v>68</v>
      </c>
      <c r="D13" s="43">
        <v>75</v>
      </c>
      <c r="E13" s="43">
        <v>82</v>
      </c>
      <c r="F13" s="43">
        <v>46</v>
      </c>
      <c r="G13" s="89">
        <v>67</v>
      </c>
      <c r="H13" s="89">
        <v>70</v>
      </c>
      <c r="J13" s="17"/>
      <c r="K13" s="17"/>
      <c r="L13" s="17"/>
      <c r="M13" s="17"/>
      <c r="N13" s="17"/>
    </row>
    <row r="14" spans="1:14" ht="18" customHeight="1" x14ac:dyDescent="0.3">
      <c r="A14" s="42"/>
      <c r="B14" s="42" t="s">
        <v>110</v>
      </c>
      <c r="C14" s="43">
        <v>68</v>
      </c>
      <c r="D14" s="43">
        <v>69</v>
      </c>
      <c r="E14" s="43">
        <v>72</v>
      </c>
      <c r="F14" s="43">
        <v>64</v>
      </c>
      <c r="G14" s="89">
        <v>57</v>
      </c>
      <c r="H14" s="89">
        <v>55</v>
      </c>
      <c r="J14" s="17"/>
      <c r="K14" s="17"/>
      <c r="L14" s="17"/>
      <c r="M14" s="17"/>
      <c r="N14" s="17"/>
    </row>
    <row r="15" spans="1:14" ht="18" customHeight="1" x14ac:dyDescent="0.3">
      <c r="A15" s="42"/>
      <c r="B15" s="32"/>
      <c r="C15" s="54"/>
      <c r="D15" s="54"/>
      <c r="E15" s="54"/>
      <c r="F15" s="54"/>
      <c r="G15" s="90"/>
      <c r="H15" s="90"/>
      <c r="I15" s="1">
        <f>SUM(H7+H11+H15)</f>
        <v>0</v>
      </c>
    </row>
    <row r="16" spans="1:14" ht="18" customHeight="1" x14ac:dyDescent="0.3">
      <c r="A16" s="42" t="s">
        <v>50</v>
      </c>
      <c r="B16" s="42" t="s">
        <v>108</v>
      </c>
      <c r="C16" s="43">
        <f t="shared" ref="C16:H16" si="2">SUM(C17:C18)</f>
        <v>736</v>
      </c>
      <c r="D16" s="43">
        <f t="shared" si="2"/>
        <v>628</v>
      </c>
      <c r="E16" s="43">
        <f t="shared" si="2"/>
        <v>658</v>
      </c>
      <c r="F16" s="43">
        <f t="shared" si="2"/>
        <v>717</v>
      </c>
      <c r="G16" s="89">
        <f t="shared" si="2"/>
        <v>725</v>
      </c>
      <c r="H16" s="89">
        <f t="shared" si="2"/>
        <v>683</v>
      </c>
      <c r="J16" s="17"/>
      <c r="K16" s="17"/>
      <c r="L16" s="17"/>
      <c r="M16" s="17"/>
      <c r="N16" s="17"/>
    </row>
    <row r="17" spans="1:14" ht="18" customHeight="1" x14ac:dyDescent="0.3">
      <c r="A17" s="32"/>
      <c r="B17" s="32" t="s">
        <v>118</v>
      </c>
      <c r="C17" s="43">
        <v>385</v>
      </c>
      <c r="D17" s="43">
        <v>320</v>
      </c>
      <c r="E17" s="43">
        <v>342</v>
      </c>
      <c r="F17" s="43">
        <v>366</v>
      </c>
      <c r="G17" s="89">
        <v>358</v>
      </c>
      <c r="H17" s="89">
        <v>354</v>
      </c>
      <c r="J17" s="17"/>
      <c r="K17" s="17"/>
      <c r="L17" s="17"/>
      <c r="M17" s="17"/>
      <c r="N17" s="17"/>
    </row>
    <row r="18" spans="1:14" ht="18" customHeight="1" x14ac:dyDescent="0.3">
      <c r="A18" s="42"/>
      <c r="B18" s="42" t="s">
        <v>110</v>
      </c>
      <c r="C18" s="43">
        <v>351</v>
      </c>
      <c r="D18" s="43">
        <v>308</v>
      </c>
      <c r="E18" s="43">
        <v>316</v>
      </c>
      <c r="F18" s="43">
        <v>351</v>
      </c>
      <c r="G18" s="89">
        <v>367</v>
      </c>
      <c r="H18" s="89">
        <v>329</v>
      </c>
      <c r="I18" s="24"/>
      <c r="J18" s="17"/>
      <c r="K18" s="17"/>
      <c r="L18" s="17"/>
      <c r="M18" s="17"/>
      <c r="N18" s="17"/>
    </row>
    <row r="19" spans="1:14" ht="18" customHeight="1" x14ac:dyDescent="0.3">
      <c r="A19" s="32"/>
      <c r="B19" s="42"/>
      <c r="C19" s="54"/>
      <c r="D19" s="54"/>
      <c r="E19" s="54"/>
      <c r="F19" s="54"/>
      <c r="G19" s="89"/>
      <c r="H19" s="89"/>
      <c r="J19" s="1" t="e">
        <f>SUM(H19/H48*100)</f>
        <v>#DIV/0!</v>
      </c>
    </row>
    <row r="20" spans="1:14" ht="18" customHeight="1" x14ac:dyDescent="0.3">
      <c r="A20" s="42" t="s">
        <v>51</v>
      </c>
      <c r="B20" s="42" t="s">
        <v>108</v>
      </c>
      <c r="C20" s="43">
        <f t="shared" ref="C20:H20" si="3">SUM(C21:C22)</f>
        <v>1644</v>
      </c>
      <c r="D20" s="43">
        <f t="shared" si="3"/>
        <v>1572</v>
      </c>
      <c r="E20" s="43">
        <f t="shared" si="3"/>
        <v>1547</v>
      </c>
      <c r="F20" s="43">
        <f t="shared" si="3"/>
        <v>1571</v>
      </c>
      <c r="G20" s="89">
        <f t="shared" si="3"/>
        <v>1680</v>
      </c>
      <c r="H20" s="89">
        <f t="shared" si="3"/>
        <v>1614</v>
      </c>
      <c r="J20" s="17"/>
      <c r="K20" s="17"/>
      <c r="L20" s="17"/>
      <c r="M20" s="17"/>
      <c r="N20" s="17"/>
    </row>
    <row r="21" spans="1:14" ht="18" customHeight="1" x14ac:dyDescent="0.3">
      <c r="A21" s="32"/>
      <c r="B21" s="32" t="s">
        <v>118</v>
      </c>
      <c r="C21" s="43">
        <v>859</v>
      </c>
      <c r="D21" s="43">
        <v>822</v>
      </c>
      <c r="E21" s="43">
        <v>818</v>
      </c>
      <c r="F21" s="43">
        <v>837</v>
      </c>
      <c r="G21" s="89">
        <v>879</v>
      </c>
      <c r="H21" s="89">
        <v>859</v>
      </c>
      <c r="J21" s="17"/>
      <c r="K21" s="17"/>
      <c r="L21" s="17"/>
      <c r="M21" s="17"/>
      <c r="N21" s="17"/>
    </row>
    <row r="22" spans="1:14" ht="18" customHeight="1" x14ac:dyDescent="0.3">
      <c r="A22" s="32"/>
      <c r="B22" s="42" t="s">
        <v>110</v>
      </c>
      <c r="C22" s="43">
        <v>785</v>
      </c>
      <c r="D22" s="43">
        <v>750</v>
      </c>
      <c r="E22" s="43">
        <v>729</v>
      </c>
      <c r="F22" s="43">
        <v>734</v>
      </c>
      <c r="G22" s="89">
        <v>801</v>
      </c>
      <c r="H22" s="89">
        <v>755</v>
      </c>
      <c r="J22" s="17"/>
      <c r="K22" s="17"/>
      <c r="L22" s="17"/>
      <c r="M22" s="17"/>
      <c r="N22" s="17"/>
    </row>
    <row r="23" spans="1:14" ht="18" customHeight="1" x14ac:dyDescent="0.3">
      <c r="A23" s="48"/>
      <c r="B23" s="32"/>
      <c r="C23" s="43"/>
      <c r="D23" s="43"/>
      <c r="E23" s="43"/>
      <c r="F23" s="43"/>
      <c r="G23" s="90"/>
      <c r="H23" s="90"/>
      <c r="J23" s="1" t="e">
        <f>SUM(H23/H48*100)</f>
        <v>#DIV/0!</v>
      </c>
    </row>
    <row r="24" spans="1:14" ht="18" customHeight="1" x14ac:dyDescent="0.3">
      <c r="A24" s="42" t="s">
        <v>52</v>
      </c>
      <c r="B24" s="42" t="s">
        <v>108</v>
      </c>
      <c r="C24" s="43">
        <f t="shared" ref="C24:H24" si="4">SUM(C25:C26)</f>
        <v>1584</v>
      </c>
      <c r="D24" s="43">
        <f t="shared" si="4"/>
        <v>1512</v>
      </c>
      <c r="E24" s="43">
        <f t="shared" si="4"/>
        <v>1499</v>
      </c>
      <c r="F24" s="43">
        <f t="shared" si="4"/>
        <v>1644</v>
      </c>
      <c r="G24" s="89">
        <f t="shared" si="4"/>
        <v>1728</v>
      </c>
      <c r="H24" s="89">
        <f t="shared" si="4"/>
        <v>1579</v>
      </c>
      <c r="J24" s="17"/>
      <c r="K24" s="17"/>
      <c r="L24" s="17"/>
      <c r="M24" s="17"/>
      <c r="N24" s="17"/>
    </row>
    <row r="25" spans="1:14" ht="18" customHeight="1" x14ac:dyDescent="0.3">
      <c r="A25" s="32"/>
      <c r="B25" s="32" t="s">
        <v>118</v>
      </c>
      <c r="C25" s="43">
        <v>839</v>
      </c>
      <c r="D25" s="43">
        <v>790</v>
      </c>
      <c r="E25" s="43">
        <v>758</v>
      </c>
      <c r="F25" s="43">
        <v>869</v>
      </c>
      <c r="G25" s="89">
        <v>888</v>
      </c>
      <c r="H25" s="89">
        <v>777</v>
      </c>
      <c r="J25" s="17"/>
      <c r="K25" s="17"/>
      <c r="L25" s="17"/>
      <c r="M25" s="17"/>
      <c r="N25" s="17"/>
    </row>
    <row r="26" spans="1:14" ht="18" customHeight="1" x14ac:dyDescent="0.3">
      <c r="A26" s="42"/>
      <c r="B26" s="42" t="s">
        <v>110</v>
      </c>
      <c r="C26" s="43">
        <v>745</v>
      </c>
      <c r="D26" s="43">
        <v>722</v>
      </c>
      <c r="E26" s="43">
        <v>741</v>
      </c>
      <c r="F26" s="43">
        <v>775</v>
      </c>
      <c r="G26" s="89">
        <v>840</v>
      </c>
      <c r="H26" s="89">
        <v>802</v>
      </c>
      <c r="J26" s="17"/>
      <c r="K26" s="17"/>
      <c r="L26" s="17"/>
      <c r="M26" s="17"/>
      <c r="N26" s="17"/>
    </row>
    <row r="27" spans="1:14" ht="18" customHeight="1" x14ac:dyDescent="0.3">
      <c r="A27" s="42"/>
      <c r="B27" s="32"/>
      <c r="C27" s="54"/>
      <c r="D27" s="54"/>
      <c r="E27" s="54"/>
      <c r="F27" s="54"/>
      <c r="G27" s="90"/>
      <c r="H27" s="90"/>
      <c r="I27" s="17">
        <f>SUM(H19+H23+H27)</f>
        <v>0</v>
      </c>
      <c r="J27" s="1" t="e">
        <f>SUM(H27/H48*100)</f>
        <v>#DIV/0!</v>
      </c>
    </row>
    <row r="28" spans="1:14" ht="18" customHeight="1" x14ac:dyDescent="0.3">
      <c r="A28" s="42" t="s">
        <v>53</v>
      </c>
      <c r="B28" s="42" t="s">
        <v>108</v>
      </c>
      <c r="C28" s="43">
        <f t="shared" ref="C28:H28" si="5">SUM(C29:C30)</f>
        <v>777</v>
      </c>
      <c r="D28" s="43">
        <f t="shared" si="5"/>
        <v>812</v>
      </c>
      <c r="E28" s="43">
        <f t="shared" si="5"/>
        <v>801</v>
      </c>
      <c r="F28" s="43">
        <f t="shared" si="5"/>
        <v>887</v>
      </c>
      <c r="G28" s="89">
        <f t="shared" si="5"/>
        <v>899</v>
      </c>
      <c r="H28" s="89">
        <f t="shared" si="5"/>
        <v>806</v>
      </c>
      <c r="J28" s="17" t="s">
        <v>238</v>
      </c>
      <c r="K28" s="17"/>
      <c r="L28" s="17"/>
      <c r="M28" s="17"/>
      <c r="N28" s="17"/>
    </row>
    <row r="29" spans="1:14" ht="18" customHeight="1" x14ac:dyDescent="0.3">
      <c r="A29" s="32"/>
      <c r="B29" s="32" t="s">
        <v>118</v>
      </c>
      <c r="C29" s="43">
        <v>397</v>
      </c>
      <c r="D29" s="43">
        <v>412</v>
      </c>
      <c r="E29" s="43">
        <v>389</v>
      </c>
      <c r="F29" s="43">
        <v>448</v>
      </c>
      <c r="G29" s="89">
        <v>464</v>
      </c>
      <c r="H29" s="89">
        <v>445</v>
      </c>
      <c r="J29" s="17"/>
      <c r="K29" s="17"/>
      <c r="L29" s="17"/>
      <c r="M29" s="17"/>
      <c r="N29" s="17"/>
    </row>
    <row r="30" spans="1:14" ht="18" customHeight="1" x14ac:dyDescent="0.3">
      <c r="A30" s="42"/>
      <c r="B30" s="42" t="s">
        <v>110</v>
      </c>
      <c r="C30" s="43">
        <v>380</v>
      </c>
      <c r="D30" s="43">
        <v>400</v>
      </c>
      <c r="E30" s="43">
        <v>412</v>
      </c>
      <c r="F30" s="43">
        <v>439</v>
      </c>
      <c r="G30" s="89">
        <v>435</v>
      </c>
      <c r="H30" s="89">
        <v>361</v>
      </c>
      <c r="I30" s="24"/>
      <c r="J30" s="17"/>
      <c r="K30" s="17"/>
      <c r="L30" s="17"/>
      <c r="M30" s="17"/>
      <c r="N30" s="17"/>
    </row>
    <row r="31" spans="1:14" ht="18" customHeight="1" x14ac:dyDescent="0.3">
      <c r="A31" s="42"/>
      <c r="B31" s="32"/>
      <c r="C31" s="54"/>
      <c r="D31" s="54"/>
      <c r="E31" s="54"/>
      <c r="F31" s="54"/>
      <c r="G31" s="90"/>
      <c r="H31" s="90"/>
    </row>
    <row r="32" spans="1:14" ht="18" customHeight="1" x14ac:dyDescent="0.3">
      <c r="A32" s="42" t="s">
        <v>54</v>
      </c>
      <c r="B32" s="42" t="s">
        <v>108</v>
      </c>
      <c r="C32" s="43">
        <f t="shared" ref="C32:H32" si="6">SUM(C33:C34)</f>
        <v>195</v>
      </c>
      <c r="D32" s="43">
        <f t="shared" si="6"/>
        <v>201</v>
      </c>
      <c r="E32" s="43">
        <f t="shared" si="6"/>
        <v>198</v>
      </c>
      <c r="F32" s="43">
        <f t="shared" si="6"/>
        <v>231</v>
      </c>
      <c r="G32" s="89">
        <f t="shared" si="6"/>
        <v>235</v>
      </c>
      <c r="H32" s="89">
        <f t="shared" si="6"/>
        <v>229</v>
      </c>
      <c r="J32" s="17"/>
      <c r="K32" s="17"/>
      <c r="L32" s="17"/>
      <c r="M32" s="17"/>
      <c r="N32" s="17"/>
    </row>
    <row r="33" spans="1:14" ht="18" customHeight="1" x14ac:dyDescent="0.3">
      <c r="A33" s="32"/>
      <c r="B33" s="32" t="s">
        <v>118</v>
      </c>
      <c r="C33" s="43">
        <v>97</v>
      </c>
      <c r="D33" s="43">
        <v>106</v>
      </c>
      <c r="E33" s="43">
        <v>103</v>
      </c>
      <c r="F33" s="43">
        <v>128</v>
      </c>
      <c r="G33" s="89">
        <v>124</v>
      </c>
      <c r="H33" s="89">
        <v>120</v>
      </c>
      <c r="J33" s="17"/>
      <c r="K33" s="17"/>
      <c r="L33" s="17"/>
      <c r="M33" s="17"/>
      <c r="N33" s="17"/>
    </row>
    <row r="34" spans="1:14" ht="18" customHeight="1" x14ac:dyDescent="0.3">
      <c r="A34" s="42"/>
      <c r="B34" s="42" t="s">
        <v>110</v>
      </c>
      <c r="C34" s="43">
        <v>98</v>
      </c>
      <c r="D34" s="43">
        <v>95</v>
      </c>
      <c r="E34" s="43">
        <v>95</v>
      </c>
      <c r="F34" s="43">
        <v>103</v>
      </c>
      <c r="G34" s="89">
        <v>111</v>
      </c>
      <c r="H34" s="89">
        <v>109</v>
      </c>
      <c r="I34" s="24"/>
      <c r="J34" s="17"/>
      <c r="K34" s="17"/>
      <c r="L34" s="17"/>
      <c r="M34" s="17"/>
      <c r="N34" s="17"/>
    </row>
    <row r="35" spans="1:14" ht="18" customHeight="1" x14ac:dyDescent="0.3">
      <c r="A35" s="42"/>
      <c r="B35" s="32"/>
      <c r="C35" s="54"/>
      <c r="D35" s="54"/>
      <c r="E35" s="54"/>
      <c r="F35" s="54"/>
      <c r="G35" s="90"/>
      <c r="H35" s="90"/>
    </row>
    <row r="36" spans="1:14" ht="18" customHeight="1" x14ac:dyDescent="0.3">
      <c r="A36" s="42" t="s">
        <v>55</v>
      </c>
      <c r="B36" s="42" t="s">
        <v>108</v>
      </c>
      <c r="C36" s="43">
        <f t="shared" ref="C36:H36" si="7">SUM(C37:C38)</f>
        <v>15</v>
      </c>
      <c r="D36" s="43">
        <f t="shared" si="7"/>
        <v>9</v>
      </c>
      <c r="E36" s="43">
        <f t="shared" si="7"/>
        <v>10</v>
      </c>
      <c r="F36" s="43">
        <f t="shared" si="7"/>
        <v>10</v>
      </c>
      <c r="G36" s="89">
        <f t="shared" si="7"/>
        <v>13</v>
      </c>
      <c r="H36" s="89">
        <f t="shared" si="7"/>
        <v>10</v>
      </c>
      <c r="J36" s="17"/>
      <c r="K36" s="17"/>
      <c r="L36" s="17"/>
      <c r="M36" s="17"/>
      <c r="N36" s="17"/>
    </row>
    <row r="37" spans="1:14" ht="18" customHeight="1" x14ac:dyDescent="0.3">
      <c r="A37" s="32"/>
      <c r="B37" s="32" t="s">
        <v>118</v>
      </c>
      <c r="C37" s="43">
        <v>7</v>
      </c>
      <c r="D37" s="43">
        <v>7</v>
      </c>
      <c r="E37" s="43">
        <v>5</v>
      </c>
      <c r="F37" s="43">
        <v>4</v>
      </c>
      <c r="G37" s="89">
        <v>7</v>
      </c>
      <c r="H37" s="89">
        <v>4</v>
      </c>
      <c r="J37" s="17"/>
      <c r="K37" s="17"/>
      <c r="L37" s="17"/>
      <c r="M37" s="17"/>
      <c r="N37" s="17"/>
    </row>
    <row r="38" spans="1:14" ht="18" customHeight="1" x14ac:dyDescent="0.3">
      <c r="A38" s="42"/>
      <c r="B38" s="42" t="s">
        <v>110</v>
      </c>
      <c r="C38" s="43">
        <v>8</v>
      </c>
      <c r="D38" s="43">
        <v>2</v>
      </c>
      <c r="E38" s="43">
        <v>5</v>
      </c>
      <c r="F38" s="43">
        <v>6</v>
      </c>
      <c r="G38" s="89">
        <v>6</v>
      </c>
      <c r="H38" s="89">
        <v>6</v>
      </c>
      <c r="I38" s="24"/>
      <c r="J38" s="17"/>
      <c r="K38" s="17"/>
      <c r="L38" s="17"/>
      <c r="M38" s="17"/>
      <c r="N38" s="17"/>
    </row>
    <row r="39" spans="1:14" ht="18" customHeight="1" x14ac:dyDescent="0.3">
      <c r="A39" s="42"/>
      <c r="B39" s="32"/>
      <c r="C39" s="54"/>
      <c r="D39" s="54"/>
      <c r="E39" s="54"/>
      <c r="F39" s="54"/>
      <c r="G39" s="90"/>
      <c r="H39" s="90"/>
      <c r="I39" s="17">
        <f>SUM(H31+H35+H39)</f>
        <v>0</v>
      </c>
    </row>
    <row r="40" spans="1:14" ht="18" customHeight="1" x14ac:dyDescent="0.3">
      <c r="A40" s="42" t="s">
        <v>114</v>
      </c>
      <c r="B40" s="42" t="s">
        <v>108</v>
      </c>
      <c r="C40" s="43">
        <f t="shared" ref="C40:H40" si="8">SUM(C41:C42)</f>
        <v>0</v>
      </c>
      <c r="D40" s="43">
        <f t="shared" si="8"/>
        <v>0</v>
      </c>
      <c r="E40" s="43">
        <f t="shared" si="8"/>
        <v>0</v>
      </c>
      <c r="F40" s="43">
        <f t="shared" si="8"/>
        <v>15</v>
      </c>
      <c r="G40" s="89">
        <f t="shared" si="8"/>
        <v>14</v>
      </c>
      <c r="H40" s="89">
        <f t="shared" si="8"/>
        <v>16</v>
      </c>
      <c r="J40" s="17"/>
      <c r="K40" s="17"/>
      <c r="L40" s="17"/>
      <c r="M40" s="17"/>
      <c r="N40" s="17"/>
    </row>
    <row r="41" spans="1:14" ht="18" customHeight="1" x14ac:dyDescent="0.3">
      <c r="A41" s="32" t="s">
        <v>115</v>
      </c>
      <c r="B41" s="32" t="s">
        <v>118</v>
      </c>
      <c r="C41" s="43">
        <v>0</v>
      </c>
      <c r="D41" s="43">
        <v>0</v>
      </c>
      <c r="E41" s="43">
        <v>0</v>
      </c>
      <c r="F41" s="43">
        <v>10</v>
      </c>
      <c r="G41" s="89">
        <v>8</v>
      </c>
      <c r="H41" s="89">
        <v>10</v>
      </c>
      <c r="J41" s="17"/>
      <c r="K41" s="17"/>
      <c r="L41" s="17"/>
      <c r="M41" s="17"/>
      <c r="N41" s="17"/>
    </row>
    <row r="42" spans="1:14" ht="18" customHeight="1" x14ac:dyDescent="0.3">
      <c r="A42" s="42"/>
      <c r="B42" s="42" t="s">
        <v>110</v>
      </c>
      <c r="C42" s="43">
        <v>0</v>
      </c>
      <c r="D42" s="43">
        <v>0</v>
      </c>
      <c r="E42" s="43">
        <v>0</v>
      </c>
      <c r="F42" s="43">
        <v>5</v>
      </c>
      <c r="G42" s="89">
        <v>6</v>
      </c>
      <c r="H42" s="89">
        <v>6</v>
      </c>
      <c r="I42" s="24"/>
      <c r="J42" s="17"/>
      <c r="K42" s="17"/>
      <c r="L42" s="17"/>
      <c r="M42" s="17"/>
      <c r="N42" s="17"/>
    </row>
    <row r="43" spans="1:14" ht="18" customHeight="1" x14ac:dyDescent="0.3">
      <c r="A43" s="42"/>
      <c r="B43" s="32"/>
      <c r="C43" s="54"/>
      <c r="D43" s="54"/>
      <c r="E43" s="54"/>
      <c r="F43" s="54"/>
      <c r="G43" s="90"/>
      <c r="H43" s="90"/>
    </row>
    <row r="44" spans="1:14" ht="18" customHeight="1" x14ac:dyDescent="0.3">
      <c r="A44" s="42" t="s">
        <v>15</v>
      </c>
      <c r="B44" s="42" t="s">
        <v>108</v>
      </c>
      <c r="C44" s="43">
        <f t="shared" ref="C44:H44" si="9">SUM(C45:C46)</f>
        <v>0</v>
      </c>
      <c r="D44" s="43">
        <f t="shared" si="9"/>
        <v>0</v>
      </c>
      <c r="E44" s="43">
        <f t="shared" si="9"/>
        <v>0</v>
      </c>
      <c r="F44" s="43">
        <f t="shared" si="9"/>
        <v>7</v>
      </c>
      <c r="G44" s="89">
        <f t="shared" si="9"/>
        <v>18</v>
      </c>
      <c r="H44" s="89">
        <f t="shared" si="9"/>
        <v>21</v>
      </c>
      <c r="J44" s="17"/>
      <c r="K44" s="17"/>
      <c r="L44" s="17"/>
      <c r="M44" s="17"/>
      <c r="N44" s="17"/>
    </row>
    <row r="45" spans="1:14" ht="18" customHeight="1" x14ac:dyDescent="0.3">
      <c r="A45" s="32" t="s">
        <v>16</v>
      </c>
      <c r="B45" s="32" t="s">
        <v>118</v>
      </c>
      <c r="C45" s="43">
        <v>0</v>
      </c>
      <c r="D45" s="43">
        <v>0</v>
      </c>
      <c r="E45" s="43">
        <v>0</v>
      </c>
      <c r="F45" s="43">
        <v>3</v>
      </c>
      <c r="G45" s="89">
        <v>9</v>
      </c>
      <c r="H45" s="89">
        <v>12</v>
      </c>
      <c r="J45" s="17"/>
      <c r="K45" s="17"/>
      <c r="L45" s="17"/>
      <c r="M45" s="17"/>
      <c r="N45" s="17"/>
    </row>
    <row r="46" spans="1:14" ht="18" customHeight="1" x14ac:dyDescent="0.3">
      <c r="A46" s="42"/>
      <c r="B46" s="42" t="s">
        <v>110</v>
      </c>
      <c r="C46" s="43">
        <v>0</v>
      </c>
      <c r="D46" s="43">
        <v>0</v>
      </c>
      <c r="E46" s="43">
        <v>0</v>
      </c>
      <c r="F46" s="43">
        <v>4</v>
      </c>
      <c r="G46" s="89">
        <v>9</v>
      </c>
      <c r="H46" s="89">
        <v>9</v>
      </c>
      <c r="I46" s="24"/>
      <c r="J46" s="17"/>
      <c r="K46" s="17"/>
      <c r="L46" s="17"/>
      <c r="M46" s="17"/>
      <c r="N46" s="17"/>
    </row>
    <row r="47" spans="1:14" ht="7.5" customHeight="1" x14ac:dyDescent="0.3">
      <c r="A47" s="59"/>
      <c r="B47" s="59"/>
      <c r="C47" s="58"/>
      <c r="D47" s="58"/>
      <c r="E47" s="58"/>
      <c r="F47" s="58"/>
      <c r="G47" s="132"/>
      <c r="H47" s="132"/>
    </row>
    <row r="48" spans="1:14" ht="7.5" customHeight="1" x14ac:dyDescent="0.3">
      <c r="A48" s="56"/>
      <c r="B48" s="56"/>
      <c r="C48" s="61"/>
      <c r="D48" s="61"/>
      <c r="E48" s="61"/>
      <c r="F48" s="61"/>
      <c r="G48" s="133"/>
      <c r="H48" s="133"/>
    </row>
    <row r="49" spans="1:14" ht="18" customHeight="1" x14ac:dyDescent="0.3">
      <c r="A49" s="28" t="s">
        <v>0</v>
      </c>
      <c r="B49" s="48" t="s">
        <v>117</v>
      </c>
      <c r="C49" s="163">
        <f t="shared" ref="C49:G51" si="10">C44+C40+C36+C32+C28+C24+C20+C16+C12+C8</f>
        <v>5089</v>
      </c>
      <c r="D49" s="163">
        <f t="shared" si="10"/>
        <v>4882</v>
      </c>
      <c r="E49" s="163">
        <f t="shared" si="10"/>
        <v>4868</v>
      </c>
      <c r="F49" s="163">
        <f t="shared" si="10"/>
        <v>5197</v>
      </c>
      <c r="G49" s="163">
        <f t="shared" si="10"/>
        <v>5443</v>
      </c>
      <c r="H49" s="163">
        <f>H44+H40+H36+H32+H28+H24+H20+H16+H12+H8</f>
        <v>5086</v>
      </c>
      <c r="I49" s="10"/>
      <c r="J49" s="17"/>
      <c r="K49" s="17"/>
      <c r="L49" s="17"/>
      <c r="M49" s="17"/>
      <c r="N49" s="17"/>
    </row>
    <row r="50" spans="1:14" ht="18" customHeight="1" x14ac:dyDescent="0.3">
      <c r="A50" s="48" t="s">
        <v>1</v>
      </c>
      <c r="B50" s="69" t="s">
        <v>112</v>
      </c>
      <c r="C50" s="164">
        <f t="shared" si="10"/>
        <v>2653</v>
      </c>
      <c r="D50" s="164">
        <f t="shared" si="10"/>
        <v>2535</v>
      </c>
      <c r="E50" s="164">
        <f t="shared" si="10"/>
        <v>2497</v>
      </c>
      <c r="F50" s="164">
        <f t="shared" si="10"/>
        <v>2715</v>
      </c>
      <c r="G50" s="164">
        <f t="shared" si="10"/>
        <v>2809</v>
      </c>
      <c r="H50" s="164">
        <f>H45+H41+H37+H33+H29+H25+H21+H17+H13+H9</f>
        <v>2653</v>
      </c>
      <c r="I50" s="10"/>
      <c r="J50" s="17"/>
      <c r="K50" s="17"/>
      <c r="L50" s="17"/>
      <c r="M50" s="17"/>
      <c r="N50" s="17"/>
    </row>
    <row r="51" spans="1:14" ht="18" customHeight="1" x14ac:dyDescent="0.35">
      <c r="A51" s="34"/>
      <c r="B51" s="69" t="s">
        <v>113</v>
      </c>
      <c r="C51" s="164">
        <f t="shared" si="10"/>
        <v>2436</v>
      </c>
      <c r="D51" s="164">
        <f t="shared" si="10"/>
        <v>2347</v>
      </c>
      <c r="E51" s="164">
        <f t="shared" si="10"/>
        <v>2371</v>
      </c>
      <c r="F51" s="164">
        <f t="shared" si="10"/>
        <v>2482</v>
      </c>
      <c r="G51" s="164">
        <f t="shared" si="10"/>
        <v>2634</v>
      </c>
      <c r="H51" s="164">
        <f>H46+H42+H38+H34+H30+H26+H22+H18+H14+H10</f>
        <v>2433</v>
      </c>
      <c r="I51" s="17">
        <f>SUM(H43+H47+H51)</f>
        <v>2433</v>
      </c>
      <c r="J51" s="17"/>
      <c r="K51" s="17"/>
      <c r="L51" s="17"/>
      <c r="M51" s="17"/>
      <c r="N51" s="17"/>
    </row>
    <row r="52" spans="1:14" ht="7.5" customHeight="1" x14ac:dyDescent="0.3">
      <c r="A52" s="11"/>
      <c r="B52" s="11"/>
      <c r="C52" s="26"/>
      <c r="D52" s="26"/>
      <c r="E52" s="26"/>
      <c r="F52" s="62"/>
      <c r="G52" s="62"/>
      <c r="H52" s="62"/>
      <c r="I52" s="10"/>
    </row>
    <row r="53" spans="1:14" ht="11.25" customHeight="1" x14ac:dyDescent="0.3"/>
    <row r="54" spans="1:14" ht="18" customHeight="1" x14ac:dyDescent="0.3">
      <c r="A54" s="8"/>
      <c r="B54" s="2"/>
      <c r="C54" s="1"/>
      <c r="D54" s="1"/>
      <c r="E54" s="3"/>
      <c r="F54" s="1"/>
      <c r="G54" s="50"/>
      <c r="H54" s="50" t="s">
        <v>2</v>
      </c>
    </row>
    <row r="55" spans="1:14" ht="18" customHeight="1" x14ac:dyDescent="0.3">
      <c r="A55" s="8"/>
      <c r="B55" s="8"/>
      <c r="C55" s="9"/>
      <c r="D55" s="9"/>
      <c r="E55" s="9"/>
      <c r="F55" s="9"/>
      <c r="G55" s="51"/>
      <c r="H55" s="51" t="s">
        <v>3</v>
      </c>
    </row>
    <row r="56" spans="1:14" x14ac:dyDescent="0.3">
      <c r="I56" s="1">
        <f>SUM(I15:I51)</f>
        <v>2433</v>
      </c>
    </row>
    <row r="58" spans="1:14" x14ac:dyDescent="0.3">
      <c r="H58" s="139"/>
    </row>
  </sheetData>
  <sheetProtection selectLockedCells="1" selectUnlockedCells="1"/>
  <mergeCells count="1">
    <mergeCell ref="C5:H5"/>
  </mergeCells>
  <pageMargins left="0.7" right="0.7" top="0.5" bottom="0.5" header="0.3" footer="0.3"/>
  <pageSetup paperSize="9" scale="81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/>
    <pageSetUpPr fitToPage="1"/>
  </sheetPr>
  <dimension ref="A1:J56"/>
  <sheetViews>
    <sheetView view="pageBreakPreview" zoomScale="70" zoomScaleSheetLayoutView="70" workbookViewId="0">
      <selection activeCell="G34" sqref="G34"/>
    </sheetView>
  </sheetViews>
  <sheetFormatPr defaultColWidth="11.44140625" defaultRowHeight="15.6" x14ac:dyDescent="0.3"/>
  <cols>
    <col min="1" max="1" width="19.33203125" style="1" bestFit="1" customWidth="1"/>
    <col min="2" max="2" width="23.33203125" style="1" customWidth="1"/>
    <col min="3" max="8" width="11" style="4" customWidth="1"/>
    <col min="9" max="16384" width="11.44140625" style="1"/>
  </cols>
  <sheetData>
    <row r="1" spans="1:9" ht="18" customHeight="1" x14ac:dyDescent="0.35">
      <c r="A1" s="27" t="s">
        <v>141</v>
      </c>
      <c r="B1" s="69" t="s">
        <v>164</v>
      </c>
      <c r="C1" s="29"/>
      <c r="D1" s="30"/>
      <c r="E1" s="30"/>
      <c r="F1" s="30"/>
      <c r="G1" s="30"/>
      <c r="H1" s="30"/>
    </row>
    <row r="2" spans="1:9" ht="18" customHeight="1" x14ac:dyDescent="0.35">
      <c r="A2" s="31" t="s">
        <v>142</v>
      </c>
      <c r="B2" s="32" t="s">
        <v>165</v>
      </c>
      <c r="C2" s="29"/>
      <c r="D2" s="33"/>
      <c r="E2" s="33"/>
      <c r="F2" s="33"/>
      <c r="G2" s="33"/>
      <c r="H2" s="33"/>
    </row>
    <row r="3" spans="1:9" ht="18" customHeight="1" x14ac:dyDescent="0.35">
      <c r="A3" s="31"/>
      <c r="B3" s="32"/>
      <c r="C3" s="29"/>
      <c r="D3" s="33"/>
      <c r="E3" s="33"/>
      <c r="F3" s="33"/>
      <c r="G3" s="33"/>
      <c r="H3" s="33"/>
    </row>
    <row r="4" spans="1:9" ht="21.75" customHeight="1" x14ac:dyDescent="0.35">
      <c r="A4" s="34"/>
      <c r="B4" s="34"/>
      <c r="C4" s="29"/>
      <c r="D4" s="29"/>
      <c r="E4" s="35"/>
      <c r="F4" s="65"/>
      <c r="G4" s="68"/>
      <c r="H4" s="68" t="s">
        <v>119</v>
      </c>
    </row>
    <row r="5" spans="1:9" ht="18" customHeight="1" x14ac:dyDescent="0.3">
      <c r="A5" s="36" t="s">
        <v>45</v>
      </c>
      <c r="B5" s="37" t="s">
        <v>5</v>
      </c>
      <c r="C5" s="203" t="s">
        <v>219</v>
      </c>
      <c r="D5" s="203"/>
      <c r="E5" s="203"/>
      <c r="F5" s="203"/>
      <c r="G5" s="203"/>
      <c r="H5" s="203"/>
    </row>
    <row r="6" spans="1:9" ht="18" customHeight="1" x14ac:dyDescent="0.3">
      <c r="A6" s="38" t="s">
        <v>46</v>
      </c>
      <c r="B6" s="39" t="s">
        <v>7</v>
      </c>
      <c r="C6" s="64">
        <v>2017</v>
      </c>
      <c r="D6" s="64">
        <v>2018</v>
      </c>
      <c r="E6" s="64">
        <v>2019</v>
      </c>
      <c r="F6" s="64">
        <v>2020</v>
      </c>
      <c r="G6" s="64">
        <v>2021</v>
      </c>
      <c r="H6" s="144">
        <v>2022</v>
      </c>
    </row>
    <row r="7" spans="1:9" ht="7.5" customHeight="1" x14ac:dyDescent="0.35">
      <c r="A7" s="40"/>
      <c r="B7" s="34"/>
      <c r="C7" s="41"/>
      <c r="D7" s="41"/>
      <c r="E7" s="41"/>
      <c r="F7" s="41"/>
      <c r="G7" s="41"/>
    </row>
    <row r="8" spans="1:9" ht="18" customHeight="1" x14ac:dyDescent="0.3">
      <c r="A8" s="42" t="s">
        <v>47</v>
      </c>
      <c r="B8" s="42" t="s">
        <v>108</v>
      </c>
      <c r="C8" s="43">
        <v>0</v>
      </c>
      <c r="D8" s="43">
        <v>0</v>
      </c>
      <c r="E8" s="43">
        <f>SUM(E9:E10)</f>
        <v>0</v>
      </c>
      <c r="F8" s="43">
        <f>SUM(F9:F10)</f>
        <v>0</v>
      </c>
      <c r="G8" s="89">
        <f>SUM(G9:G10)</f>
        <v>0</v>
      </c>
      <c r="H8" s="89">
        <f>SUM(H9:H10)</f>
        <v>0</v>
      </c>
    </row>
    <row r="9" spans="1:9" ht="18" customHeight="1" x14ac:dyDescent="0.3">
      <c r="A9" s="32" t="s">
        <v>48</v>
      </c>
      <c r="B9" s="32" t="s">
        <v>118</v>
      </c>
      <c r="C9" s="43">
        <v>0</v>
      </c>
      <c r="D9" s="43">
        <v>0</v>
      </c>
      <c r="E9" s="43">
        <v>0</v>
      </c>
      <c r="F9" s="43">
        <v>0</v>
      </c>
      <c r="G9" s="89">
        <v>0</v>
      </c>
      <c r="H9" s="89">
        <v>0</v>
      </c>
    </row>
    <row r="10" spans="1:9" ht="18" customHeight="1" x14ac:dyDescent="0.3">
      <c r="A10" s="42"/>
      <c r="B10" s="42" t="s">
        <v>110</v>
      </c>
      <c r="C10" s="43">
        <v>0</v>
      </c>
      <c r="D10" s="43">
        <v>0</v>
      </c>
      <c r="E10" s="43">
        <v>0</v>
      </c>
      <c r="F10" s="43">
        <v>0</v>
      </c>
      <c r="G10" s="89">
        <v>0</v>
      </c>
      <c r="H10" s="89">
        <v>0</v>
      </c>
    </row>
    <row r="11" spans="1:9" ht="18" customHeight="1" x14ac:dyDescent="0.3">
      <c r="A11" s="42"/>
      <c r="B11" s="32"/>
      <c r="C11" s="54"/>
      <c r="D11" s="54"/>
      <c r="E11" s="54"/>
      <c r="F11" s="54"/>
      <c r="G11" s="90"/>
      <c r="H11" s="90"/>
    </row>
    <row r="12" spans="1:9" ht="18" customHeight="1" x14ac:dyDescent="0.3">
      <c r="A12" s="42" t="s">
        <v>49</v>
      </c>
      <c r="B12" s="42" t="s">
        <v>108</v>
      </c>
      <c r="C12" s="43">
        <f t="shared" ref="C12:H12" si="0">SUM(C13:C14)</f>
        <v>1</v>
      </c>
      <c r="D12" s="43">
        <f t="shared" si="0"/>
        <v>0</v>
      </c>
      <c r="E12" s="43">
        <f t="shared" si="0"/>
        <v>2</v>
      </c>
      <c r="F12" s="43">
        <f t="shared" si="0"/>
        <v>0</v>
      </c>
      <c r="G12" s="43">
        <f t="shared" si="0"/>
        <v>3</v>
      </c>
      <c r="H12" s="43">
        <f t="shared" si="0"/>
        <v>1</v>
      </c>
    </row>
    <row r="13" spans="1:9" ht="18" customHeight="1" x14ac:dyDescent="0.3">
      <c r="A13" s="32"/>
      <c r="B13" s="32" t="s">
        <v>118</v>
      </c>
      <c r="C13" s="43">
        <v>0</v>
      </c>
      <c r="D13" s="43">
        <v>0</v>
      </c>
      <c r="E13" s="43">
        <v>1</v>
      </c>
      <c r="F13" s="43">
        <v>0</v>
      </c>
      <c r="G13" s="89">
        <v>3</v>
      </c>
      <c r="H13" s="89">
        <v>0</v>
      </c>
    </row>
    <row r="14" spans="1:9" ht="18" customHeight="1" x14ac:dyDescent="0.3">
      <c r="A14" s="42"/>
      <c r="B14" s="42" t="s">
        <v>110</v>
      </c>
      <c r="C14" s="43">
        <v>1</v>
      </c>
      <c r="D14" s="43">
        <v>0</v>
      </c>
      <c r="E14" s="43">
        <v>1</v>
      </c>
      <c r="F14" s="43">
        <v>0</v>
      </c>
      <c r="G14" s="89">
        <v>0</v>
      </c>
      <c r="H14" s="89">
        <v>1</v>
      </c>
    </row>
    <row r="15" spans="1:9" ht="18" customHeight="1" x14ac:dyDescent="0.3">
      <c r="A15" s="42"/>
      <c r="B15" s="32"/>
      <c r="C15" s="54"/>
      <c r="D15" s="54"/>
      <c r="E15" s="54"/>
      <c r="F15" s="54"/>
      <c r="G15" s="90"/>
      <c r="H15" s="90"/>
      <c r="I15" s="1">
        <f>SUM(H7+H11+H15)</f>
        <v>0</v>
      </c>
    </row>
    <row r="16" spans="1:9" ht="18" customHeight="1" x14ac:dyDescent="0.3">
      <c r="A16" s="42" t="s">
        <v>50</v>
      </c>
      <c r="B16" s="42" t="s">
        <v>108</v>
      </c>
      <c r="C16" s="43">
        <f t="shared" ref="C16:H16" si="1">SUM(C17:C18)</f>
        <v>24</v>
      </c>
      <c r="D16" s="43">
        <f t="shared" si="1"/>
        <v>23</v>
      </c>
      <c r="E16" s="43">
        <f t="shared" si="1"/>
        <v>16</v>
      </c>
      <c r="F16" s="43">
        <f t="shared" si="1"/>
        <v>23</v>
      </c>
      <c r="G16" s="89">
        <f t="shared" si="1"/>
        <v>17</v>
      </c>
      <c r="H16" s="89">
        <f t="shared" si="1"/>
        <v>23</v>
      </c>
    </row>
    <row r="17" spans="1:10" ht="18" customHeight="1" x14ac:dyDescent="0.3">
      <c r="A17" s="32"/>
      <c r="B17" s="32" t="s">
        <v>118</v>
      </c>
      <c r="C17" s="43">
        <v>13</v>
      </c>
      <c r="D17" s="43">
        <v>14</v>
      </c>
      <c r="E17" s="43">
        <v>5</v>
      </c>
      <c r="F17" s="43">
        <v>13</v>
      </c>
      <c r="G17" s="89">
        <v>8</v>
      </c>
      <c r="H17" s="89">
        <v>11</v>
      </c>
    </row>
    <row r="18" spans="1:10" ht="18" customHeight="1" x14ac:dyDescent="0.3">
      <c r="A18" s="42"/>
      <c r="B18" s="42" t="s">
        <v>110</v>
      </c>
      <c r="C18" s="43">
        <v>11</v>
      </c>
      <c r="D18" s="43">
        <v>9</v>
      </c>
      <c r="E18" s="43">
        <v>11</v>
      </c>
      <c r="F18" s="43">
        <v>10</v>
      </c>
      <c r="G18" s="89">
        <v>9</v>
      </c>
      <c r="H18" s="89">
        <v>12</v>
      </c>
      <c r="I18" s="24"/>
    </row>
    <row r="19" spans="1:10" ht="18" customHeight="1" x14ac:dyDescent="0.3">
      <c r="A19" s="32"/>
      <c r="B19" s="42"/>
      <c r="C19" s="43"/>
      <c r="D19" s="43"/>
      <c r="E19" s="43"/>
      <c r="F19" s="43"/>
      <c r="G19" s="89"/>
      <c r="H19" s="89"/>
      <c r="J19" s="1" t="e">
        <f>SUM(H19/H48*100)</f>
        <v>#DIV/0!</v>
      </c>
    </row>
    <row r="20" spans="1:10" ht="18" customHeight="1" x14ac:dyDescent="0.3">
      <c r="A20" s="42" t="s">
        <v>51</v>
      </c>
      <c r="B20" s="42" t="s">
        <v>108</v>
      </c>
      <c r="C20" s="43">
        <f t="shared" ref="C20:H20" si="2">SUM(C21:C22)</f>
        <v>106</v>
      </c>
      <c r="D20" s="43">
        <f t="shared" si="2"/>
        <v>95</v>
      </c>
      <c r="E20" s="43">
        <f t="shared" si="2"/>
        <v>71</v>
      </c>
      <c r="F20" s="43">
        <f t="shared" si="2"/>
        <v>82</v>
      </c>
      <c r="G20" s="89">
        <f t="shared" si="2"/>
        <v>81</v>
      </c>
      <c r="H20" s="89">
        <f t="shared" si="2"/>
        <v>66</v>
      </c>
    </row>
    <row r="21" spans="1:10" ht="18" customHeight="1" x14ac:dyDescent="0.3">
      <c r="A21" s="32"/>
      <c r="B21" s="32" t="s">
        <v>118</v>
      </c>
      <c r="C21" s="43">
        <v>45</v>
      </c>
      <c r="D21" s="43">
        <v>56</v>
      </c>
      <c r="E21" s="43">
        <v>38</v>
      </c>
      <c r="F21" s="43">
        <v>40</v>
      </c>
      <c r="G21" s="89">
        <v>43</v>
      </c>
      <c r="H21" s="89">
        <v>39</v>
      </c>
    </row>
    <row r="22" spans="1:10" ht="18" customHeight="1" x14ac:dyDescent="0.3">
      <c r="A22" s="32"/>
      <c r="B22" s="42" t="s">
        <v>110</v>
      </c>
      <c r="C22" s="43">
        <v>61</v>
      </c>
      <c r="D22" s="43">
        <v>39</v>
      </c>
      <c r="E22" s="43">
        <v>33</v>
      </c>
      <c r="F22" s="43">
        <v>42</v>
      </c>
      <c r="G22" s="89">
        <v>38</v>
      </c>
      <c r="H22" s="89">
        <v>27</v>
      </c>
    </row>
    <row r="23" spans="1:10" ht="18" customHeight="1" x14ac:dyDescent="0.3">
      <c r="A23" s="48"/>
      <c r="B23" s="32"/>
      <c r="C23" s="54"/>
      <c r="D23" s="54"/>
      <c r="E23" s="54"/>
      <c r="F23" s="54"/>
      <c r="G23" s="90"/>
      <c r="H23" s="90"/>
      <c r="J23" s="1" t="e">
        <f>SUM(H23/H48*100)</f>
        <v>#DIV/0!</v>
      </c>
    </row>
    <row r="24" spans="1:10" ht="18" customHeight="1" x14ac:dyDescent="0.3">
      <c r="A24" s="42" t="s">
        <v>52</v>
      </c>
      <c r="B24" s="42" t="s">
        <v>108</v>
      </c>
      <c r="C24" s="43">
        <f t="shared" ref="C24:H24" si="3">SUM(C25:C26)</f>
        <v>120</v>
      </c>
      <c r="D24" s="43">
        <f t="shared" si="3"/>
        <v>143</v>
      </c>
      <c r="E24" s="43">
        <f t="shared" si="3"/>
        <v>136</v>
      </c>
      <c r="F24" s="43">
        <f t="shared" si="3"/>
        <v>137</v>
      </c>
      <c r="G24" s="89">
        <f t="shared" si="3"/>
        <v>173</v>
      </c>
      <c r="H24" s="89">
        <f t="shared" si="3"/>
        <v>134</v>
      </c>
    </row>
    <row r="25" spans="1:10" ht="18" customHeight="1" x14ac:dyDescent="0.3">
      <c r="A25" s="32"/>
      <c r="B25" s="32" t="s">
        <v>118</v>
      </c>
      <c r="C25" s="43">
        <v>61</v>
      </c>
      <c r="D25" s="43">
        <v>77</v>
      </c>
      <c r="E25" s="43">
        <v>78</v>
      </c>
      <c r="F25" s="43">
        <v>68</v>
      </c>
      <c r="G25" s="89">
        <v>81</v>
      </c>
      <c r="H25" s="89">
        <v>65</v>
      </c>
    </row>
    <row r="26" spans="1:10" ht="18" customHeight="1" x14ac:dyDescent="0.3">
      <c r="A26" s="42"/>
      <c r="B26" s="42" t="s">
        <v>110</v>
      </c>
      <c r="C26" s="43">
        <v>59</v>
      </c>
      <c r="D26" s="43">
        <v>66</v>
      </c>
      <c r="E26" s="43">
        <v>58</v>
      </c>
      <c r="F26" s="43">
        <v>69</v>
      </c>
      <c r="G26" s="89">
        <v>92</v>
      </c>
      <c r="H26" s="89">
        <v>69</v>
      </c>
    </row>
    <row r="27" spans="1:10" ht="18" customHeight="1" x14ac:dyDescent="0.3">
      <c r="A27" s="42"/>
      <c r="B27" s="32"/>
      <c r="C27" s="54"/>
      <c r="D27" s="54"/>
      <c r="E27" s="54"/>
      <c r="F27" s="54"/>
      <c r="G27" s="90"/>
      <c r="H27" s="90"/>
      <c r="I27" s="17">
        <f>SUM(H19+H23+H27)</f>
        <v>0</v>
      </c>
      <c r="J27" s="1" t="e">
        <f>SUM(H27/H48*100)</f>
        <v>#DIV/0!</v>
      </c>
    </row>
    <row r="28" spans="1:10" ht="18" customHeight="1" x14ac:dyDescent="0.3">
      <c r="A28" s="42" t="s">
        <v>53</v>
      </c>
      <c r="B28" s="42" t="s">
        <v>108</v>
      </c>
      <c r="C28" s="43">
        <f t="shared" ref="C28:H28" si="4">SUM(C29:C30)</f>
        <v>65</v>
      </c>
      <c r="D28" s="43">
        <f t="shared" si="4"/>
        <v>81</v>
      </c>
      <c r="E28" s="43">
        <f t="shared" si="4"/>
        <v>74</v>
      </c>
      <c r="F28" s="43">
        <f t="shared" si="4"/>
        <v>71</v>
      </c>
      <c r="G28" s="89">
        <f t="shared" si="4"/>
        <v>72</v>
      </c>
      <c r="H28" s="89">
        <f t="shared" si="4"/>
        <v>81</v>
      </c>
      <c r="J28" s="1" t="s">
        <v>238</v>
      </c>
    </row>
    <row r="29" spans="1:10" ht="18" customHeight="1" x14ac:dyDescent="0.3">
      <c r="A29" s="32"/>
      <c r="B29" s="32" t="s">
        <v>118</v>
      </c>
      <c r="C29" s="43">
        <v>33</v>
      </c>
      <c r="D29" s="43">
        <v>38</v>
      </c>
      <c r="E29" s="43">
        <v>41</v>
      </c>
      <c r="F29" s="43">
        <v>35</v>
      </c>
      <c r="G29" s="89">
        <v>43</v>
      </c>
      <c r="H29" s="89">
        <v>43</v>
      </c>
    </row>
    <row r="30" spans="1:10" ht="18" customHeight="1" x14ac:dyDescent="0.3">
      <c r="A30" s="42"/>
      <c r="B30" s="42" t="s">
        <v>110</v>
      </c>
      <c r="C30" s="43">
        <v>32</v>
      </c>
      <c r="D30" s="43">
        <v>43</v>
      </c>
      <c r="E30" s="43">
        <v>33</v>
      </c>
      <c r="F30" s="43">
        <v>36</v>
      </c>
      <c r="G30" s="89">
        <v>29</v>
      </c>
      <c r="H30" s="89">
        <v>38</v>
      </c>
      <c r="I30" s="24"/>
    </row>
    <row r="31" spans="1:10" ht="18" customHeight="1" x14ac:dyDescent="0.3">
      <c r="A31" s="42"/>
      <c r="B31" s="32"/>
      <c r="C31" s="54"/>
      <c r="D31" s="54"/>
      <c r="E31" s="54"/>
      <c r="F31" s="54"/>
      <c r="G31" s="90"/>
      <c r="H31" s="90"/>
    </row>
    <row r="32" spans="1:10" ht="18" customHeight="1" x14ac:dyDescent="0.3">
      <c r="A32" s="42" t="s">
        <v>54</v>
      </c>
      <c r="B32" s="42" t="s">
        <v>108</v>
      </c>
      <c r="C32" s="43">
        <f t="shared" ref="C32:H32" si="5">SUM(C33:C34)</f>
        <v>15</v>
      </c>
      <c r="D32" s="43">
        <f t="shared" si="5"/>
        <v>17</v>
      </c>
      <c r="E32" s="43">
        <f t="shared" si="5"/>
        <v>25</v>
      </c>
      <c r="F32" s="43">
        <f t="shared" si="5"/>
        <v>23</v>
      </c>
      <c r="G32" s="89">
        <f t="shared" si="5"/>
        <v>24</v>
      </c>
      <c r="H32" s="89">
        <f t="shared" si="5"/>
        <v>19</v>
      </c>
    </row>
    <row r="33" spans="1:9" ht="18" customHeight="1" x14ac:dyDescent="0.3">
      <c r="A33" s="32"/>
      <c r="B33" s="32" t="s">
        <v>118</v>
      </c>
      <c r="C33" s="43">
        <v>6</v>
      </c>
      <c r="D33" s="43">
        <v>9</v>
      </c>
      <c r="E33" s="43">
        <v>17</v>
      </c>
      <c r="F33" s="43">
        <v>12</v>
      </c>
      <c r="G33" s="89">
        <v>13</v>
      </c>
      <c r="H33" s="89">
        <v>11</v>
      </c>
    </row>
    <row r="34" spans="1:9" ht="18" customHeight="1" x14ac:dyDescent="0.3">
      <c r="A34" s="42"/>
      <c r="B34" s="42" t="s">
        <v>110</v>
      </c>
      <c r="C34" s="43">
        <v>9</v>
      </c>
      <c r="D34" s="43">
        <v>8</v>
      </c>
      <c r="E34" s="43">
        <v>8</v>
      </c>
      <c r="F34" s="43">
        <v>11</v>
      </c>
      <c r="G34" s="89">
        <v>11</v>
      </c>
      <c r="H34" s="89">
        <v>8</v>
      </c>
      <c r="I34" s="24"/>
    </row>
    <row r="35" spans="1:9" ht="18" customHeight="1" x14ac:dyDescent="0.3">
      <c r="A35" s="42"/>
      <c r="B35" s="32"/>
      <c r="C35" s="54"/>
      <c r="D35" s="54"/>
      <c r="E35" s="54"/>
      <c r="F35" s="54"/>
      <c r="G35" s="90"/>
      <c r="H35" s="90"/>
    </row>
    <row r="36" spans="1:9" ht="18" customHeight="1" x14ac:dyDescent="0.3">
      <c r="A36" s="42" t="s">
        <v>55</v>
      </c>
      <c r="B36" s="42" t="s">
        <v>108</v>
      </c>
      <c r="C36" s="43">
        <f t="shared" ref="C36:H36" si="6">SUM(C37:C38)</f>
        <v>1</v>
      </c>
      <c r="D36" s="43">
        <f t="shared" si="6"/>
        <v>2</v>
      </c>
      <c r="E36" s="43">
        <f t="shared" si="6"/>
        <v>2</v>
      </c>
      <c r="F36" s="43">
        <f t="shared" si="6"/>
        <v>0</v>
      </c>
      <c r="G36" s="89">
        <f t="shared" si="6"/>
        <v>0</v>
      </c>
      <c r="H36" s="89">
        <f t="shared" si="6"/>
        <v>0</v>
      </c>
    </row>
    <row r="37" spans="1:9" ht="18" customHeight="1" x14ac:dyDescent="0.3">
      <c r="A37" s="32"/>
      <c r="B37" s="32" t="s">
        <v>118</v>
      </c>
      <c r="C37" s="43">
        <v>1</v>
      </c>
      <c r="D37" s="43">
        <v>2</v>
      </c>
      <c r="E37" s="43">
        <v>2</v>
      </c>
      <c r="F37" s="43">
        <v>0</v>
      </c>
      <c r="G37" s="89">
        <v>0</v>
      </c>
      <c r="H37" s="89">
        <v>0</v>
      </c>
    </row>
    <row r="38" spans="1:9" ht="18" customHeight="1" x14ac:dyDescent="0.3">
      <c r="A38" s="42"/>
      <c r="B38" s="42" t="s">
        <v>110</v>
      </c>
      <c r="C38" s="43">
        <v>0</v>
      </c>
      <c r="D38" s="43">
        <v>0</v>
      </c>
      <c r="E38" s="43">
        <v>0</v>
      </c>
      <c r="F38" s="43">
        <v>0</v>
      </c>
      <c r="G38" s="89">
        <v>0</v>
      </c>
      <c r="H38" s="89">
        <v>0</v>
      </c>
      <c r="I38" s="24"/>
    </row>
    <row r="39" spans="1:9" ht="18" customHeight="1" x14ac:dyDescent="0.3">
      <c r="A39" s="42"/>
      <c r="B39" s="32"/>
      <c r="C39" s="54"/>
      <c r="D39" s="54"/>
      <c r="E39" s="54"/>
      <c r="F39" s="54"/>
      <c r="G39" s="90"/>
      <c r="H39" s="90"/>
      <c r="I39" s="17">
        <f>SUM(H31+H35+H39)</f>
        <v>0</v>
      </c>
    </row>
    <row r="40" spans="1:9" ht="18" customHeight="1" x14ac:dyDescent="0.3">
      <c r="A40" s="42" t="s">
        <v>114</v>
      </c>
      <c r="B40" s="42" t="s">
        <v>108</v>
      </c>
      <c r="C40" s="43">
        <f>SUM(C41:C42)</f>
        <v>0</v>
      </c>
      <c r="D40" s="43">
        <v>0</v>
      </c>
      <c r="E40" s="43">
        <f>SUM(E41:E42)</f>
        <v>0</v>
      </c>
      <c r="F40" s="43">
        <f>SUM(F41:F42)</f>
        <v>1</v>
      </c>
      <c r="G40" s="89">
        <f>SUM(G41:G42)</f>
        <v>0</v>
      </c>
      <c r="H40" s="89">
        <f>SUM(H41:H42)</f>
        <v>1</v>
      </c>
    </row>
    <row r="41" spans="1:9" ht="18" customHeight="1" x14ac:dyDescent="0.3">
      <c r="A41" s="32" t="s">
        <v>115</v>
      </c>
      <c r="B41" s="32" t="s">
        <v>118</v>
      </c>
      <c r="C41" s="43">
        <v>0</v>
      </c>
      <c r="D41" s="43">
        <v>0</v>
      </c>
      <c r="E41" s="43">
        <v>0</v>
      </c>
      <c r="F41" s="43">
        <v>1</v>
      </c>
      <c r="G41" s="89">
        <v>0</v>
      </c>
      <c r="H41" s="89">
        <v>1</v>
      </c>
    </row>
    <row r="42" spans="1:9" ht="18" customHeight="1" x14ac:dyDescent="0.3">
      <c r="A42" s="42"/>
      <c r="B42" s="42" t="s">
        <v>110</v>
      </c>
      <c r="C42" s="43">
        <v>0</v>
      </c>
      <c r="D42" s="43">
        <v>0</v>
      </c>
      <c r="E42" s="43">
        <v>0</v>
      </c>
      <c r="F42" s="43">
        <v>0</v>
      </c>
      <c r="G42" s="89">
        <v>0</v>
      </c>
      <c r="H42" s="89">
        <v>0</v>
      </c>
      <c r="I42" s="24"/>
    </row>
    <row r="43" spans="1:9" ht="18" customHeight="1" x14ac:dyDescent="0.3">
      <c r="A43" s="42"/>
      <c r="B43" s="32"/>
      <c r="C43" s="54"/>
      <c r="D43" s="54"/>
      <c r="E43" s="54"/>
      <c r="F43" s="54"/>
      <c r="G43" s="90"/>
      <c r="H43" s="90"/>
    </row>
    <row r="44" spans="1:9" ht="18" customHeight="1" x14ac:dyDescent="0.3">
      <c r="A44" s="42" t="s">
        <v>15</v>
      </c>
      <c r="B44" s="42" t="s">
        <v>108</v>
      </c>
      <c r="C44" s="43">
        <f>SUM(C45:C46)</f>
        <v>0</v>
      </c>
      <c r="D44" s="43">
        <v>0</v>
      </c>
      <c r="E44" s="43">
        <f>SUM(E45:E46)</f>
        <v>0</v>
      </c>
      <c r="F44" s="43">
        <f>SUM(F45:F46)</f>
        <v>1</v>
      </c>
      <c r="G44" s="89">
        <f>SUM(G45:G46)</f>
        <v>3</v>
      </c>
      <c r="H44" s="89">
        <f>SUM(H45:H46)</f>
        <v>1</v>
      </c>
    </row>
    <row r="45" spans="1:9" ht="18" customHeight="1" x14ac:dyDescent="0.3">
      <c r="A45" s="32" t="s">
        <v>16</v>
      </c>
      <c r="B45" s="32" t="s">
        <v>118</v>
      </c>
      <c r="C45" s="43">
        <v>0</v>
      </c>
      <c r="D45" s="43">
        <v>0</v>
      </c>
      <c r="E45" s="43">
        <v>0</v>
      </c>
      <c r="F45" s="43">
        <v>1</v>
      </c>
      <c r="G45" s="89">
        <v>3</v>
      </c>
      <c r="H45" s="89">
        <v>0</v>
      </c>
    </row>
    <row r="46" spans="1:9" ht="18" customHeight="1" x14ac:dyDescent="0.3">
      <c r="A46" s="42"/>
      <c r="B46" s="42" t="s">
        <v>110</v>
      </c>
      <c r="C46" s="43">
        <v>0</v>
      </c>
      <c r="D46" s="43">
        <v>0</v>
      </c>
      <c r="E46" s="43">
        <v>0</v>
      </c>
      <c r="F46" s="43">
        <v>0</v>
      </c>
      <c r="G46" s="89">
        <v>0</v>
      </c>
      <c r="H46" s="89">
        <v>1</v>
      </c>
      <c r="I46" s="24"/>
    </row>
    <row r="47" spans="1:9" ht="7.5" customHeight="1" x14ac:dyDescent="0.3">
      <c r="A47" s="59"/>
      <c r="B47" s="59"/>
      <c r="C47" s="58"/>
      <c r="D47" s="58"/>
      <c r="E47" s="58"/>
      <c r="F47" s="58"/>
      <c r="G47" s="132"/>
      <c r="H47" s="132"/>
    </row>
    <row r="48" spans="1:9" ht="7.5" customHeight="1" x14ac:dyDescent="0.3">
      <c r="A48" s="56"/>
      <c r="B48" s="56"/>
      <c r="C48" s="61"/>
      <c r="D48" s="61"/>
      <c r="E48" s="61"/>
      <c r="F48" s="61"/>
      <c r="G48" s="133"/>
      <c r="H48" s="133"/>
    </row>
    <row r="49" spans="1:9" ht="18" customHeight="1" x14ac:dyDescent="0.3">
      <c r="A49" s="28" t="s">
        <v>0</v>
      </c>
      <c r="B49" s="48" t="s">
        <v>117</v>
      </c>
      <c r="C49" s="163">
        <f t="shared" ref="C49:G51" si="7">C44+C40+C36+C32+C28+C24+C20+C16+C12+C8</f>
        <v>332</v>
      </c>
      <c r="D49" s="163">
        <f t="shared" si="7"/>
        <v>361</v>
      </c>
      <c r="E49" s="163">
        <f t="shared" si="7"/>
        <v>326</v>
      </c>
      <c r="F49" s="163">
        <f t="shared" si="7"/>
        <v>338</v>
      </c>
      <c r="G49" s="163">
        <f t="shared" si="7"/>
        <v>373</v>
      </c>
      <c r="H49" s="163">
        <f>H44+H40+H36+H32+H28+H24+H20+H16+H12+H8</f>
        <v>326</v>
      </c>
      <c r="I49" s="10"/>
    </row>
    <row r="50" spans="1:9" ht="18" customHeight="1" x14ac:dyDescent="0.3">
      <c r="A50" s="48" t="s">
        <v>1</v>
      </c>
      <c r="B50" s="69" t="s">
        <v>112</v>
      </c>
      <c r="C50" s="164">
        <f t="shared" si="7"/>
        <v>159</v>
      </c>
      <c r="D50" s="164">
        <f t="shared" si="7"/>
        <v>196</v>
      </c>
      <c r="E50" s="164">
        <f t="shared" si="7"/>
        <v>182</v>
      </c>
      <c r="F50" s="164">
        <f t="shared" si="7"/>
        <v>170</v>
      </c>
      <c r="G50" s="164">
        <f t="shared" si="7"/>
        <v>194</v>
      </c>
      <c r="H50" s="164">
        <f>H45+H41+H37+H33+H29+H25+H21+H17+H13+H9</f>
        <v>170</v>
      </c>
      <c r="I50" s="10"/>
    </row>
    <row r="51" spans="1:9" ht="18" customHeight="1" x14ac:dyDescent="0.35">
      <c r="A51" s="34"/>
      <c r="B51" s="69" t="s">
        <v>113</v>
      </c>
      <c r="C51" s="164">
        <f t="shared" si="7"/>
        <v>173</v>
      </c>
      <c r="D51" s="164">
        <f t="shared" si="7"/>
        <v>165</v>
      </c>
      <c r="E51" s="164">
        <f t="shared" si="7"/>
        <v>144</v>
      </c>
      <c r="F51" s="164">
        <f t="shared" si="7"/>
        <v>168</v>
      </c>
      <c r="G51" s="164">
        <f t="shared" si="7"/>
        <v>179</v>
      </c>
      <c r="H51" s="164">
        <f>H46+H42+H38+H34+H30+H26+H22+H18+H14+H10</f>
        <v>156</v>
      </c>
      <c r="I51" s="17">
        <f>SUM(H43+H47+H51)</f>
        <v>156</v>
      </c>
    </row>
    <row r="52" spans="1:9" ht="7.5" customHeight="1" x14ac:dyDescent="0.3">
      <c r="A52" s="11"/>
      <c r="B52" s="11"/>
      <c r="C52" s="26"/>
      <c r="D52" s="26"/>
      <c r="E52" s="26"/>
      <c r="F52" s="62"/>
      <c r="G52" s="62"/>
      <c r="H52" s="62"/>
      <c r="I52" s="10"/>
    </row>
    <row r="53" spans="1:9" ht="11.25" customHeight="1" x14ac:dyDescent="0.3"/>
    <row r="54" spans="1:9" ht="18" customHeight="1" x14ac:dyDescent="0.3">
      <c r="A54" s="8"/>
      <c r="B54" s="2"/>
      <c r="C54" s="1"/>
      <c r="D54" s="1"/>
      <c r="E54" s="3"/>
      <c r="F54" s="1"/>
      <c r="G54" s="50"/>
      <c r="H54" s="50" t="s">
        <v>2</v>
      </c>
    </row>
    <row r="55" spans="1:9" ht="18" customHeight="1" x14ac:dyDescent="0.3">
      <c r="A55" s="8"/>
      <c r="B55" s="8"/>
      <c r="C55" s="9"/>
      <c r="D55" s="9"/>
      <c r="E55" s="9"/>
      <c r="F55" s="9"/>
      <c r="G55" s="51"/>
      <c r="H55" s="51" t="s">
        <v>3</v>
      </c>
    </row>
    <row r="56" spans="1:9" x14ac:dyDescent="0.3">
      <c r="I56" s="1">
        <f>SUM(I15:I51)</f>
        <v>156</v>
      </c>
    </row>
  </sheetData>
  <sheetProtection selectLockedCells="1" selectUnlockedCells="1"/>
  <mergeCells count="1">
    <mergeCell ref="C5:H5"/>
  </mergeCells>
  <pageMargins left="0.7" right="0.7" top="0.5" bottom="0.5" header="0.3" footer="0.3"/>
  <pageSetup paperSize="9" scale="81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/>
    <pageSetUpPr fitToPage="1"/>
  </sheetPr>
  <dimension ref="A1:J56"/>
  <sheetViews>
    <sheetView view="pageBreakPreview" zoomScale="70" zoomScaleSheetLayoutView="70" workbookViewId="0">
      <selection activeCell="G34" sqref="G34"/>
    </sheetView>
  </sheetViews>
  <sheetFormatPr defaultColWidth="11.44140625" defaultRowHeight="15.6" x14ac:dyDescent="0.3"/>
  <cols>
    <col min="1" max="1" width="19.33203125" style="1" bestFit="1" customWidth="1"/>
    <col min="2" max="2" width="23.33203125" style="1" customWidth="1"/>
    <col min="3" max="8" width="11" style="4" customWidth="1"/>
    <col min="9" max="16384" width="11.44140625" style="1"/>
  </cols>
  <sheetData>
    <row r="1" spans="1:9" ht="18" customHeight="1" x14ac:dyDescent="0.35">
      <c r="A1" s="27" t="s">
        <v>141</v>
      </c>
      <c r="B1" s="69" t="s">
        <v>164</v>
      </c>
      <c r="C1" s="29"/>
      <c r="D1" s="30"/>
      <c r="E1" s="30"/>
      <c r="F1" s="30"/>
      <c r="G1" s="30"/>
      <c r="H1" s="30"/>
    </row>
    <row r="2" spans="1:9" ht="18" customHeight="1" x14ac:dyDescent="0.35">
      <c r="A2" s="31" t="s">
        <v>142</v>
      </c>
      <c r="B2" s="32" t="s">
        <v>165</v>
      </c>
      <c r="C2" s="29"/>
      <c r="D2" s="33"/>
      <c r="E2" s="33"/>
      <c r="F2" s="33"/>
      <c r="G2" s="33"/>
      <c r="H2" s="33"/>
    </row>
    <row r="3" spans="1:9" ht="18" customHeight="1" x14ac:dyDescent="0.35">
      <c r="A3" s="31"/>
      <c r="B3" s="32"/>
      <c r="C3" s="29"/>
      <c r="D3" s="33"/>
      <c r="E3" s="33"/>
      <c r="F3" s="33"/>
      <c r="G3" s="33"/>
      <c r="H3" s="33"/>
    </row>
    <row r="4" spans="1:9" ht="21.75" customHeight="1" x14ac:dyDescent="0.35">
      <c r="A4" s="34"/>
      <c r="B4" s="34"/>
      <c r="C4" s="29"/>
      <c r="D4" s="29"/>
      <c r="E4" s="35"/>
      <c r="F4" s="65"/>
      <c r="G4" s="68"/>
      <c r="H4" s="68" t="s">
        <v>121</v>
      </c>
    </row>
    <row r="5" spans="1:9" ht="18" customHeight="1" x14ac:dyDescent="0.3">
      <c r="A5" s="36" t="s">
        <v>45</v>
      </c>
      <c r="B5" s="37" t="s">
        <v>5</v>
      </c>
      <c r="C5" s="203" t="s">
        <v>219</v>
      </c>
      <c r="D5" s="203"/>
      <c r="E5" s="203"/>
      <c r="F5" s="203"/>
      <c r="G5" s="203"/>
      <c r="H5" s="203"/>
    </row>
    <row r="6" spans="1:9" ht="18" customHeight="1" x14ac:dyDescent="0.3">
      <c r="A6" s="38" t="s">
        <v>46</v>
      </c>
      <c r="B6" s="39" t="s">
        <v>7</v>
      </c>
      <c r="C6" s="64">
        <v>2017</v>
      </c>
      <c r="D6" s="64">
        <v>2018</v>
      </c>
      <c r="E6" s="64">
        <v>2019</v>
      </c>
      <c r="F6" s="64">
        <v>2020</v>
      </c>
      <c r="G6" s="64">
        <v>2021</v>
      </c>
      <c r="H6" s="144">
        <v>2022</v>
      </c>
    </row>
    <row r="7" spans="1:9" ht="7.5" customHeight="1" x14ac:dyDescent="0.35">
      <c r="A7" s="40"/>
      <c r="B7" s="34"/>
      <c r="C7" s="41"/>
      <c r="D7" s="41"/>
      <c r="E7" s="41"/>
      <c r="F7" s="41"/>
      <c r="G7" s="41"/>
    </row>
    <row r="8" spans="1:9" ht="18" customHeight="1" x14ac:dyDescent="0.3">
      <c r="A8" s="42" t="s">
        <v>47</v>
      </c>
      <c r="B8" s="42" t="s">
        <v>108</v>
      </c>
      <c r="C8" s="43">
        <v>0</v>
      </c>
      <c r="D8" s="43">
        <v>0</v>
      </c>
      <c r="E8" s="43">
        <v>1</v>
      </c>
      <c r="F8" s="43">
        <f>SUM(F9:F10)</f>
        <v>0</v>
      </c>
      <c r="G8" s="89">
        <f>SUM(G9:G10)</f>
        <v>0</v>
      </c>
      <c r="H8" s="89">
        <f>SUM(H9:H10)</f>
        <v>0</v>
      </c>
    </row>
    <row r="9" spans="1:9" ht="18" customHeight="1" x14ac:dyDescent="0.3">
      <c r="A9" s="32" t="s">
        <v>48</v>
      </c>
      <c r="B9" s="32" t="s">
        <v>118</v>
      </c>
      <c r="C9" s="43">
        <v>0</v>
      </c>
      <c r="D9" s="43">
        <v>0</v>
      </c>
      <c r="E9" s="43">
        <v>0</v>
      </c>
      <c r="F9" s="43">
        <v>0</v>
      </c>
      <c r="G9" s="89">
        <v>0</v>
      </c>
      <c r="H9" s="89">
        <v>0</v>
      </c>
    </row>
    <row r="10" spans="1:9" ht="18" customHeight="1" x14ac:dyDescent="0.3">
      <c r="A10" s="42"/>
      <c r="B10" s="42" t="s">
        <v>110</v>
      </c>
      <c r="C10" s="43">
        <v>0</v>
      </c>
      <c r="D10" s="43">
        <v>1</v>
      </c>
      <c r="E10" s="43">
        <v>1</v>
      </c>
      <c r="F10" s="43">
        <v>0</v>
      </c>
      <c r="G10" s="89">
        <v>0</v>
      </c>
      <c r="H10" s="89">
        <v>0</v>
      </c>
    </row>
    <row r="11" spans="1:9" ht="18" customHeight="1" x14ac:dyDescent="0.3">
      <c r="A11" s="42"/>
      <c r="B11" s="32"/>
      <c r="C11" s="54"/>
      <c r="D11" s="54"/>
      <c r="E11" s="54"/>
      <c r="F11" s="54"/>
      <c r="G11" s="90"/>
      <c r="H11" s="90"/>
    </row>
    <row r="12" spans="1:9" ht="18" customHeight="1" x14ac:dyDescent="0.3">
      <c r="A12" s="42" t="s">
        <v>49</v>
      </c>
      <c r="B12" s="42" t="s">
        <v>108</v>
      </c>
      <c r="C12" s="43">
        <v>20</v>
      </c>
      <c r="D12" s="43">
        <v>16</v>
      </c>
      <c r="E12" s="43">
        <v>18</v>
      </c>
      <c r="F12" s="43">
        <f>SUM(F13:F14)</f>
        <v>14</v>
      </c>
      <c r="G12" s="89">
        <f>SUM(G13:G14)</f>
        <v>16</v>
      </c>
      <c r="H12" s="89">
        <f>SUM(H13:H14)</f>
        <v>13</v>
      </c>
    </row>
    <row r="13" spans="1:9" ht="18" customHeight="1" x14ac:dyDescent="0.3">
      <c r="A13" s="32"/>
      <c r="B13" s="32" t="s">
        <v>118</v>
      </c>
      <c r="C13" s="43">
        <v>10</v>
      </c>
      <c r="D13" s="43">
        <v>8</v>
      </c>
      <c r="E13" s="43">
        <v>10</v>
      </c>
      <c r="F13" s="43">
        <v>6</v>
      </c>
      <c r="G13" s="89">
        <v>10</v>
      </c>
      <c r="H13" s="89">
        <v>8</v>
      </c>
    </row>
    <row r="14" spans="1:9" ht="18" customHeight="1" x14ac:dyDescent="0.3">
      <c r="A14" s="42"/>
      <c r="B14" s="42" t="s">
        <v>110</v>
      </c>
      <c r="C14" s="43">
        <v>10</v>
      </c>
      <c r="D14" s="43">
        <v>8</v>
      </c>
      <c r="E14" s="43">
        <v>8</v>
      </c>
      <c r="F14" s="43">
        <v>8</v>
      </c>
      <c r="G14" s="89">
        <v>6</v>
      </c>
      <c r="H14" s="89">
        <v>5</v>
      </c>
    </row>
    <row r="15" spans="1:9" ht="18" customHeight="1" x14ac:dyDescent="0.3">
      <c r="A15" s="42"/>
      <c r="B15" s="32"/>
      <c r="C15" s="54"/>
      <c r="D15" s="54"/>
      <c r="E15" s="54"/>
      <c r="F15" s="54"/>
      <c r="G15" s="90"/>
      <c r="H15" s="90"/>
      <c r="I15" s="1">
        <f>SUM(H7+H11+H15)</f>
        <v>0</v>
      </c>
    </row>
    <row r="16" spans="1:9" ht="18" customHeight="1" x14ac:dyDescent="0.3">
      <c r="A16" s="42" t="s">
        <v>50</v>
      </c>
      <c r="B16" s="42" t="s">
        <v>108</v>
      </c>
      <c r="C16" s="43">
        <v>66</v>
      </c>
      <c r="D16" s="43">
        <v>74</v>
      </c>
      <c r="E16" s="43">
        <v>78</v>
      </c>
      <c r="F16" s="43">
        <f>SUM(F17:F18)</f>
        <v>79</v>
      </c>
      <c r="G16" s="89">
        <f>SUM(G17:G18)</f>
        <v>58</v>
      </c>
      <c r="H16" s="89">
        <f>SUM(H17:H18)</f>
        <v>69</v>
      </c>
    </row>
    <row r="17" spans="1:10" ht="18" customHeight="1" x14ac:dyDescent="0.3">
      <c r="A17" s="32"/>
      <c r="B17" s="32" t="s">
        <v>118</v>
      </c>
      <c r="C17" s="43">
        <v>34</v>
      </c>
      <c r="D17" s="43">
        <v>43</v>
      </c>
      <c r="E17" s="43">
        <v>35</v>
      </c>
      <c r="F17" s="43">
        <v>42</v>
      </c>
      <c r="G17" s="89">
        <v>26</v>
      </c>
      <c r="H17" s="89">
        <v>34</v>
      </c>
    </row>
    <row r="18" spans="1:10" ht="18" customHeight="1" x14ac:dyDescent="0.3">
      <c r="A18" s="42"/>
      <c r="B18" s="42" t="s">
        <v>110</v>
      </c>
      <c r="C18" s="43">
        <v>32</v>
      </c>
      <c r="D18" s="43">
        <v>31</v>
      </c>
      <c r="E18" s="43">
        <v>43</v>
      </c>
      <c r="F18" s="43">
        <v>37</v>
      </c>
      <c r="G18" s="89">
        <v>32</v>
      </c>
      <c r="H18" s="89">
        <v>35</v>
      </c>
      <c r="I18" s="24"/>
    </row>
    <row r="19" spans="1:10" ht="18" customHeight="1" x14ac:dyDescent="0.3">
      <c r="A19" s="32"/>
      <c r="B19" s="42"/>
      <c r="C19" s="43"/>
      <c r="D19" s="43"/>
      <c r="E19" s="43"/>
      <c r="F19" s="43"/>
      <c r="G19" s="89"/>
      <c r="H19" s="89"/>
      <c r="J19" s="1" t="e">
        <f>SUM(H19/H48*100)</f>
        <v>#DIV/0!</v>
      </c>
    </row>
    <row r="20" spans="1:10" ht="18" customHeight="1" x14ac:dyDescent="0.3">
      <c r="A20" s="42" t="s">
        <v>51</v>
      </c>
      <c r="B20" s="42" t="s">
        <v>108</v>
      </c>
      <c r="C20" s="43">
        <v>111</v>
      </c>
      <c r="D20" s="43">
        <v>90</v>
      </c>
      <c r="E20" s="43">
        <v>105</v>
      </c>
      <c r="F20" s="43">
        <f>SUM(F21:F22)</f>
        <v>87</v>
      </c>
      <c r="G20" s="89">
        <f>SUM(G21:G22)</f>
        <v>108</v>
      </c>
      <c r="H20" s="89">
        <f>SUM(H21:H22)</f>
        <v>100</v>
      </c>
    </row>
    <row r="21" spans="1:10" ht="18" customHeight="1" x14ac:dyDescent="0.3">
      <c r="A21" s="32"/>
      <c r="B21" s="32" t="s">
        <v>118</v>
      </c>
      <c r="C21" s="43">
        <v>63</v>
      </c>
      <c r="D21" s="43">
        <v>50</v>
      </c>
      <c r="E21" s="43">
        <v>56</v>
      </c>
      <c r="F21" s="43">
        <v>49</v>
      </c>
      <c r="G21" s="89">
        <v>58</v>
      </c>
      <c r="H21" s="89">
        <v>63</v>
      </c>
    </row>
    <row r="22" spans="1:10" ht="18" customHeight="1" x14ac:dyDescent="0.3">
      <c r="A22" s="32"/>
      <c r="B22" s="42" t="s">
        <v>110</v>
      </c>
      <c r="C22" s="43">
        <v>48</v>
      </c>
      <c r="D22" s="43">
        <v>40</v>
      </c>
      <c r="E22" s="43">
        <v>49</v>
      </c>
      <c r="F22" s="43">
        <v>38</v>
      </c>
      <c r="G22" s="89">
        <v>50</v>
      </c>
      <c r="H22" s="89">
        <v>37</v>
      </c>
    </row>
    <row r="23" spans="1:10" ht="18" customHeight="1" x14ac:dyDescent="0.3">
      <c r="A23" s="48"/>
      <c r="B23" s="32"/>
      <c r="C23" s="54"/>
      <c r="D23" s="54"/>
      <c r="E23" s="54"/>
      <c r="F23" s="54"/>
      <c r="G23" s="90"/>
      <c r="H23" s="90"/>
      <c r="J23" s="1" t="e">
        <f>SUM(H23/H48*100)</f>
        <v>#DIV/0!</v>
      </c>
    </row>
    <row r="24" spans="1:10" ht="18" customHeight="1" x14ac:dyDescent="0.3">
      <c r="A24" s="42" t="s">
        <v>52</v>
      </c>
      <c r="B24" s="42" t="s">
        <v>108</v>
      </c>
      <c r="C24" s="43">
        <v>96</v>
      </c>
      <c r="D24" s="43">
        <v>101</v>
      </c>
      <c r="E24" s="43">
        <v>78</v>
      </c>
      <c r="F24" s="43">
        <f>SUM(F25:F26)</f>
        <v>78</v>
      </c>
      <c r="G24" s="89">
        <f>SUM(G25:G26)</f>
        <v>89</v>
      </c>
      <c r="H24" s="89">
        <f>SUM(H25:H26)</f>
        <v>98</v>
      </c>
    </row>
    <row r="25" spans="1:10" ht="18" customHeight="1" x14ac:dyDescent="0.3">
      <c r="A25" s="32"/>
      <c r="B25" s="32" t="s">
        <v>118</v>
      </c>
      <c r="C25" s="43">
        <v>53</v>
      </c>
      <c r="D25" s="43">
        <v>47</v>
      </c>
      <c r="E25" s="43">
        <v>41</v>
      </c>
      <c r="F25" s="43">
        <v>50</v>
      </c>
      <c r="G25" s="89">
        <v>53</v>
      </c>
      <c r="H25" s="89">
        <v>47</v>
      </c>
    </row>
    <row r="26" spans="1:10" ht="18" customHeight="1" x14ac:dyDescent="0.3">
      <c r="A26" s="42"/>
      <c r="B26" s="42" t="s">
        <v>110</v>
      </c>
      <c r="C26" s="43">
        <v>43</v>
      </c>
      <c r="D26" s="43">
        <v>54</v>
      </c>
      <c r="E26" s="43">
        <v>37</v>
      </c>
      <c r="F26" s="43">
        <v>28</v>
      </c>
      <c r="G26" s="89">
        <v>36</v>
      </c>
      <c r="H26" s="89">
        <v>51</v>
      </c>
    </row>
    <row r="27" spans="1:10" ht="18" customHeight="1" x14ac:dyDescent="0.3">
      <c r="A27" s="42"/>
      <c r="B27" s="32"/>
      <c r="C27" s="54"/>
      <c r="D27" s="54"/>
      <c r="E27" s="54"/>
      <c r="F27" s="54"/>
      <c r="G27" s="90"/>
      <c r="H27" s="90"/>
      <c r="I27" s="17">
        <f>SUM(H19+H23+H27)</f>
        <v>0</v>
      </c>
      <c r="J27" s="1" t="e">
        <f>SUM(H27/H48*100)</f>
        <v>#DIV/0!</v>
      </c>
    </row>
    <row r="28" spans="1:10" ht="18" customHeight="1" x14ac:dyDescent="0.3">
      <c r="A28" s="42" t="s">
        <v>53</v>
      </c>
      <c r="B28" s="42" t="s">
        <v>108</v>
      </c>
      <c r="C28" s="43">
        <v>57</v>
      </c>
      <c r="D28" s="43">
        <v>46</v>
      </c>
      <c r="E28" s="43">
        <v>59</v>
      </c>
      <c r="F28" s="43">
        <f>SUM(F29:F30)</f>
        <v>43</v>
      </c>
      <c r="G28" s="89">
        <f>SUM(G29:G30)</f>
        <v>54</v>
      </c>
      <c r="H28" s="89">
        <f>SUM(H29:H30)</f>
        <v>41</v>
      </c>
      <c r="J28" s="1" t="s">
        <v>238</v>
      </c>
    </row>
    <row r="29" spans="1:10" ht="18" customHeight="1" x14ac:dyDescent="0.3">
      <c r="A29" s="32"/>
      <c r="B29" s="32" t="s">
        <v>118</v>
      </c>
      <c r="C29" s="43">
        <v>23</v>
      </c>
      <c r="D29" s="43">
        <v>24</v>
      </c>
      <c r="E29" s="43">
        <v>33</v>
      </c>
      <c r="F29" s="43">
        <v>22</v>
      </c>
      <c r="G29" s="89">
        <v>30</v>
      </c>
      <c r="H29" s="89">
        <v>21</v>
      </c>
    </row>
    <row r="30" spans="1:10" ht="18" customHeight="1" x14ac:dyDescent="0.3">
      <c r="A30" s="42"/>
      <c r="B30" s="42" t="s">
        <v>110</v>
      </c>
      <c r="C30" s="43">
        <v>34</v>
      </c>
      <c r="D30" s="43">
        <v>22</v>
      </c>
      <c r="E30" s="43">
        <v>26</v>
      </c>
      <c r="F30" s="43">
        <v>21</v>
      </c>
      <c r="G30" s="89">
        <v>24</v>
      </c>
      <c r="H30" s="89">
        <v>20</v>
      </c>
      <c r="I30" s="24"/>
    </row>
    <row r="31" spans="1:10" ht="18" customHeight="1" x14ac:dyDescent="0.3">
      <c r="A31" s="42"/>
      <c r="B31" s="32"/>
      <c r="C31" s="54"/>
      <c r="D31" s="54"/>
      <c r="E31" s="54"/>
      <c r="F31" s="54"/>
      <c r="G31" s="90"/>
      <c r="H31" s="90"/>
    </row>
    <row r="32" spans="1:10" ht="18" customHeight="1" x14ac:dyDescent="0.3">
      <c r="A32" s="42" t="s">
        <v>54</v>
      </c>
      <c r="B32" s="42" t="s">
        <v>108</v>
      </c>
      <c r="C32" s="43">
        <v>10</v>
      </c>
      <c r="D32" s="43">
        <v>11</v>
      </c>
      <c r="E32" s="43">
        <v>15</v>
      </c>
      <c r="F32" s="43">
        <f>SUM(F33:F34)</f>
        <v>18</v>
      </c>
      <c r="G32" s="89">
        <f>SUM(G33:G34)</f>
        <v>13</v>
      </c>
      <c r="H32" s="89">
        <f>SUM(H33:H34)</f>
        <v>10</v>
      </c>
    </row>
    <row r="33" spans="1:9" ht="18" customHeight="1" x14ac:dyDescent="0.3">
      <c r="A33" s="32"/>
      <c r="B33" s="32" t="s">
        <v>118</v>
      </c>
      <c r="C33" s="43">
        <v>6</v>
      </c>
      <c r="D33" s="43">
        <v>4</v>
      </c>
      <c r="E33" s="43">
        <v>6</v>
      </c>
      <c r="F33" s="43">
        <v>10</v>
      </c>
      <c r="G33" s="89">
        <v>8</v>
      </c>
      <c r="H33" s="89">
        <v>7</v>
      </c>
    </row>
    <row r="34" spans="1:9" ht="18" customHeight="1" x14ac:dyDescent="0.3">
      <c r="A34" s="42"/>
      <c r="B34" s="42" t="s">
        <v>110</v>
      </c>
      <c r="C34" s="43">
        <v>4</v>
      </c>
      <c r="D34" s="43">
        <v>7</v>
      </c>
      <c r="E34" s="43">
        <v>9</v>
      </c>
      <c r="F34" s="43">
        <v>8</v>
      </c>
      <c r="G34" s="89">
        <v>5</v>
      </c>
      <c r="H34" s="89">
        <v>3</v>
      </c>
      <c r="I34" s="24"/>
    </row>
    <row r="35" spans="1:9" ht="18" customHeight="1" x14ac:dyDescent="0.3">
      <c r="A35" s="42"/>
      <c r="B35" s="32"/>
      <c r="C35" s="54"/>
      <c r="D35" s="54"/>
      <c r="E35" s="54"/>
      <c r="F35" s="54"/>
      <c r="G35" s="90"/>
      <c r="H35" s="90"/>
    </row>
    <row r="36" spans="1:9" ht="18" customHeight="1" x14ac:dyDescent="0.3">
      <c r="A36" s="42" t="s">
        <v>55</v>
      </c>
      <c r="B36" s="42" t="s">
        <v>108</v>
      </c>
      <c r="C36" s="43">
        <v>3</v>
      </c>
      <c r="D36" s="43">
        <v>2</v>
      </c>
      <c r="E36" s="43">
        <v>1</v>
      </c>
      <c r="F36" s="43">
        <f>SUM(F37:F38)</f>
        <v>1</v>
      </c>
      <c r="G36" s="89">
        <f>SUM(G37:G38)</f>
        <v>1</v>
      </c>
      <c r="H36" s="89">
        <f>SUM(H37:H38)</f>
        <v>2</v>
      </c>
    </row>
    <row r="37" spans="1:9" ht="18" customHeight="1" x14ac:dyDescent="0.3">
      <c r="A37" s="32"/>
      <c r="B37" s="32" t="s">
        <v>118</v>
      </c>
      <c r="C37" s="43">
        <v>3</v>
      </c>
      <c r="D37" s="43">
        <v>2</v>
      </c>
      <c r="E37" s="43">
        <v>0</v>
      </c>
      <c r="F37" s="43">
        <v>0</v>
      </c>
      <c r="G37" s="89">
        <v>0</v>
      </c>
      <c r="H37" s="89">
        <v>1</v>
      </c>
    </row>
    <row r="38" spans="1:9" ht="18" customHeight="1" x14ac:dyDescent="0.3">
      <c r="A38" s="42"/>
      <c r="B38" s="42" t="s">
        <v>110</v>
      </c>
      <c r="C38" s="43">
        <v>0</v>
      </c>
      <c r="D38" s="43">
        <v>0</v>
      </c>
      <c r="E38" s="43">
        <v>1</v>
      </c>
      <c r="F38" s="43">
        <v>1</v>
      </c>
      <c r="G38" s="89">
        <v>1</v>
      </c>
      <c r="H38" s="89">
        <v>1</v>
      </c>
      <c r="I38" s="24"/>
    </row>
    <row r="39" spans="1:9" ht="18" customHeight="1" x14ac:dyDescent="0.3">
      <c r="A39" s="42"/>
      <c r="B39" s="32"/>
      <c r="C39" s="54"/>
      <c r="D39" s="54"/>
      <c r="E39" s="54"/>
      <c r="F39" s="54"/>
      <c r="G39" s="90"/>
      <c r="H39" s="90"/>
      <c r="I39" s="17">
        <f>SUM(H31+H35+H39)</f>
        <v>0</v>
      </c>
    </row>
    <row r="40" spans="1:9" ht="18" customHeight="1" x14ac:dyDescent="0.3">
      <c r="A40" s="42" t="s">
        <v>114</v>
      </c>
      <c r="B40" s="42" t="s">
        <v>108</v>
      </c>
      <c r="C40" s="43">
        <v>0</v>
      </c>
      <c r="D40" s="43">
        <v>0</v>
      </c>
      <c r="E40" s="43">
        <v>0</v>
      </c>
      <c r="F40" s="43">
        <f>SUM(F41:F42)</f>
        <v>1</v>
      </c>
      <c r="G40" s="89">
        <f>SUM(G41:G42)</f>
        <v>0</v>
      </c>
      <c r="H40" s="89">
        <f>SUM(H41:H42)</f>
        <v>2</v>
      </c>
    </row>
    <row r="41" spans="1:9" ht="18" customHeight="1" x14ac:dyDescent="0.3">
      <c r="A41" s="32" t="s">
        <v>115</v>
      </c>
      <c r="B41" s="32" t="s">
        <v>118</v>
      </c>
      <c r="C41" s="43">
        <v>0</v>
      </c>
      <c r="D41" s="43">
        <v>0</v>
      </c>
      <c r="E41" s="43">
        <v>0</v>
      </c>
      <c r="F41" s="43">
        <v>1</v>
      </c>
      <c r="G41" s="89">
        <v>0</v>
      </c>
      <c r="H41" s="89">
        <v>1</v>
      </c>
    </row>
    <row r="42" spans="1:9" ht="18" customHeight="1" x14ac:dyDescent="0.3">
      <c r="A42" s="42"/>
      <c r="B42" s="42" t="s">
        <v>110</v>
      </c>
      <c r="C42" s="43">
        <v>0</v>
      </c>
      <c r="D42" s="43">
        <v>0</v>
      </c>
      <c r="E42" s="43">
        <v>0</v>
      </c>
      <c r="F42" s="43">
        <v>0</v>
      </c>
      <c r="G42" s="89">
        <v>0</v>
      </c>
      <c r="H42" s="89">
        <v>1</v>
      </c>
      <c r="I42" s="24"/>
    </row>
    <row r="43" spans="1:9" ht="18" customHeight="1" x14ac:dyDescent="0.3">
      <c r="A43" s="42"/>
      <c r="B43" s="32"/>
      <c r="C43" s="54"/>
      <c r="D43" s="54"/>
      <c r="E43" s="54"/>
      <c r="F43" s="54"/>
      <c r="G43" s="90"/>
      <c r="H43" s="90"/>
    </row>
    <row r="44" spans="1:9" ht="18" customHeight="1" x14ac:dyDescent="0.3">
      <c r="A44" s="42" t="s">
        <v>15</v>
      </c>
      <c r="B44" s="42" t="s">
        <v>108</v>
      </c>
      <c r="C44" s="43">
        <v>0</v>
      </c>
      <c r="D44" s="43">
        <v>0</v>
      </c>
      <c r="E44" s="43">
        <v>0</v>
      </c>
      <c r="F44" s="43">
        <f>SUM(F45:F46)</f>
        <v>1</v>
      </c>
      <c r="G44" s="89">
        <f>SUM(G45:G46)</f>
        <v>0</v>
      </c>
      <c r="H44" s="89">
        <f>SUM(H45:H46)</f>
        <v>0</v>
      </c>
    </row>
    <row r="45" spans="1:9" ht="18" customHeight="1" x14ac:dyDescent="0.3">
      <c r="A45" s="32" t="s">
        <v>16</v>
      </c>
      <c r="B45" s="32" t="s">
        <v>118</v>
      </c>
      <c r="C45" s="43">
        <v>0</v>
      </c>
      <c r="D45" s="43">
        <v>0</v>
      </c>
      <c r="E45" s="43">
        <v>0</v>
      </c>
      <c r="F45" s="43">
        <v>1</v>
      </c>
      <c r="G45" s="89">
        <v>0</v>
      </c>
      <c r="H45" s="89">
        <v>0</v>
      </c>
    </row>
    <row r="46" spans="1:9" ht="18" customHeight="1" x14ac:dyDescent="0.3">
      <c r="A46" s="42"/>
      <c r="B46" s="42" t="s">
        <v>110</v>
      </c>
      <c r="C46" s="43">
        <v>0</v>
      </c>
      <c r="D46" s="43">
        <v>0</v>
      </c>
      <c r="E46" s="43">
        <v>0</v>
      </c>
      <c r="F46" s="43">
        <v>0</v>
      </c>
      <c r="G46" s="89">
        <v>0</v>
      </c>
      <c r="H46" s="89">
        <v>0</v>
      </c>
      <c r="I46" s="24"/>
    </row>
    <row r="47" spans="1:9" ht="7.5" customHeight="1" x14ac:dyDescent="0.3">
      <c r="A47" s="59"/>
      <c r="B47" s="59"/>
      <c r="C47" s="58"/>
      <c r="D47" s="58"/>
      <c r="E47" s="58"/>
      <c r="F47" s="58"/>
      <c r="G47" s="132"/>
      <c r="H47" s="132"/>
    </row>
    <row r="48" spans="1:9" ht="7.5" customHeight="1" x14ac:dyDescent="0.3">
      <c r="A48" s="56"/>
      <c r="B48" s="56"/>
      <c r="C48" s="61"/>
      <c r="D48" s="61"/>
      <c r="E48" s="61"/>
      <c r="F48" s="61"/>
      <c r="G48" s="133"/>
      <c r="H48" s="133"/>
    </row>
    <row r="49" spans="1:9" ht="18" customHeight="1" x14ac:dyDescent="0.3">
      <c r="A49" s="28" t="s">
        <v>0</v>
      </c>
      <c r="B49" s="48" t="s">
        <v>117</v>
      </c>
      <c r="C49" s="181">
        <v>363</v>
      </c>
      <c r="D49" s="163">
        <v>340</v>
      </c>
      <c r="E49" s="163">
        <v>355</v>
      </c>
      <c r="F49" s="163">
        <f t="shared" ref="F49:G51" si="0">F44+F40+F36+F32+F28+F24+F20+F16+F12+F8</f>
        <v>322</v>
      </c>
      <c r="G49" s="163">
        <f t="shared" si="0"/>
        <v>339</v>
      </c>
      <c r="H49" s="163">
        <f>H44+H40+H36+H32+H28+H24+H20+H16+H12+H8</f>
        <v>335</v>
      </c>
      <c r="I49" s="10"/>
    </row>
    <row r="50" spans="1:9" ht="18" customHeight="1" x14ac:dyDescent="0.3">
      <c r="A50" s="48" t="s">
        <v>1</v>
      </c>
      <c r="B50" s="69" t="s">
        <v>112</v>
      </c>
      <c r="C50" s="164">
        <v>192</v>
      </c>
      <c r="D50" s="164">
        <v>178</v>
      </c>
      <c r="E50" s="164">
        <v>181</v>
      </c>
      <c r="F50" s="164">
        <f t="shared" si="0"/>
        <v>181</v>
      </c>
      <c r="G50" s="164">
        <f t="shared" si="0"/>
        <v>185</v>
      </c>
      <c r="H50" s="164">
        <f>H45+H41+H37+H33+H29+H25+H21+H17+H13+H9</f>
        <v>182</v>
      </c>
      <c r="I50" s="10"/>
    </row>
    <row r="51" spans="1:9" ht="18" customHeight="1" x14ac:dyDescent="0.35">
      <c r="A51" s="34"/>
      <c r="B51" s="69" t="s">
        <v>113</v>
      </c>
      <c r="C51" s="164">
        <v>171</v>
      </c>
      <c r="D51" s="164">
        <v>163</v>
      </c>
      <c r="E51" s="164">
        <v>174</v>
      </c>
      <c r="F51" s="164">
        <f t="shared" si="0"/>
        <v>141</v>
      </c>
      <c r="G51" s="164">
        <f t="shared" si="0"/>
        <v>154</v>
      </c>
      <c r="H51" s="164">
        <f>H46+H42+H38+H34+H30+H26+H22+H18+H14+H10</f>
        <v>153</v>
      </c>
      <c r="I51" s="17">
        <f>SUM(H43+H47+H51)</f>
        <v>153</v>
      </c>
    </row>
    <row r="52" spans="1:9" ht="7.5" customHeight="1" x14ac:dyDescent="0.3">
      <c r="A52" s="11"/>
      <c r="B52" s="11"/>
      <c r="C52" s="26"/>
      <c r="D52" s="26"/>
      <c r="E52" s="26"/>
      <c r="F52" s="26"/>
      <c r="G52" s="62"/>
      <c r="H52" s="62"/>
      <c r="I52" s="10"/>
    </row>
    <row r="53" spans="1:9" ht="11.25" customHeight="1" x14ac:dyDescent="0.3"/>
    <row r="54" spans="1:9" ht="18" customHeight="1" x14ac:dyDescent="0.3">
      <c r="A54" s="8"/>
      <c r="B54" s="2"/>
      <c r="C54" s="1"/>
      <c r="D54" s="1"/>
      <c r="E54" s="3"/>
      <c r="F54" s="1"/>
      <c r="G54" s="50"/>
      <c r="H54" s="50" t="s">
        <v>2</v>
      </c>
    </row>
    <row r="55" spans="1:9" ht="18" customHeight="1" x14ac:dyDescent="0.3">
      <c r="A55" s="8"/>
      <c r="B55" s="8"/>
      <c r="C55" s="9"/>
      <c r="D55" s="9"/>
      <c r="E55" s="9"/>
      <c r="F55" s="9"/>
      <c r="G55" s="51"/>
      <c r="H55" s="51" t="s">
        <v>3</v>
      </c>
    </row>
    <row r="56" spans="1:9" x14ac:dyDescent="0.3">
      <c r="I56" s="1">
        <f>SUM(I15:I51)</f>
        <v>153</v>
      </c>
    </row>
  </sheetData>
  <sheetProtection selectLockedCells="1" selectUnlockedCells="1"/>
  <mergeCells count="1">
    <mergeCell ref="C5:H5"/>
  </mergeCells>
  <pageMargins left="0.7" right="0.7" top="0.5" bottom="0.5" header="0.3" footer="0.3"/>
  <pageSetup paperSize="9" scale="81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/>
    <pageSetUpPr fitToPage="1"/>
  </sheetPr>
  <dimension ref="A1:J56"/>
  <sheetViews>
    <sheetView view="pageBreakPreview" topLeftCell="A25" zoomScale="60" workbookViewId="0">
      <selection activeCell="G34" sqref="G34"/>
    </sheetView>
  </sheetViews>
  <sheetFormatPr defaultColWidth="11.44140625" defaultRowHeight="15.6" x14ac:dyDescent="0.3"/>
  <cols>
    <col min="1" max="1" width="19.33203125" style="1" bestFit="1" customWidth="1"/>
    <col min="2" max="2" width="23.33203125" style="1" customWidth="1"/>
    <col min="3" max="8" width="11" style="4" customWidth="1"/>
    <col min="9" max="16384" width="11.44140625" style="1"/>
  </cols>
  <sheetData>
    <row r="1" spans="1:9" ht="18" customHeight="1" x14ac:dyDescent="0.35">
      <c r="A1" s="27" t="s">
        <v>141</v>
      </c>
      <c r="B1" s="69" t="s">
        <v>164</v>
      </c>
      <c r="C1" s="29"/>
      <c r="D1" s="30"/>
      <c r="E1" s="30"/>
      <c r="F1" s="30"/>
      <c r="G1" s="30"/>
      <c r="H1" s="30"/>
    </row>
    <row r="2" spans="1:9" ht="18" customHeight="1" x14ac:dyDescent="0.35">
      <c r="A2" s="31" t="s">
        <v>142</v>
      </c>
      <c r="B2" s="32" t="s">
        <v>165</v>
      </c>
      <c r="C2" s="29"/>
      <c r="D2" s="33"/>
      <c r="E2" s="33"/>
      <c r="F2" s="33"/>
      <c r="G2" s="33"/>
      <c r="H2" s="33"/>
    </row>
    <row r="3" spans="1:9" ht="18" customHeight="1" x14ac:dyDescent="0.35">
      <c r="A3" s="31"/>
      <c r="B3" s="32"/>
      <c r="C3" s="29"/>
      <c r="D3" s="33"/>
      <c r="E3" s="33"/>
      <c r="F3" s="33"/>
      <c r="G3" s="33"/>
      <c r="H3" s="33"/>
    </row>
    <row r="4" spans="1:9" ht="21.75" customHeight="1" x14ac:dyDescent="0.35">
      <c r="A4" s="34"/>
      <c r="B4" s="34"/>
      <c r="C4" s="29"/>
      <c r="D4" s="29"/>
      <c r="E4" s="35"/>
      <c r="F4" s="65"/>
      <c r="G4" s="68"/>
      <c r="H4" s="68" t="s">
        <v>120</v>
      </c>
    </row>
    <row r="5" spans="1:9" ht="18" customHeight="1" x14ac:dyDescent="0.3">
      <c r="A5" s="36" t="s">
        <v>45</v>
      </c>
      <c r="B5" s="37" t="s">
        <v>5</v>
      </c>
      <c r="C5" s="203" t="s">
        <v>219</v>
      </c>
      <c r="D5" s="203"/>
      <c r="E5" s="203"/>
      <c r="F5" s="203"/>
      <c r="G5" s="203"/>
      <c r="H5" s="203"/>
    </row>
    <row r="6" spans="1:9" ht="18" customHeight="1" x14ac:dyDescent="0.3">
      <c r="A6" s="38" t="s">
        <v>46</v>
      </c>
      <c r="B6" s="39" t="s">
        <v>7</v>
      </c>
      <c r="C6" s="64">
        <v>2017</v>
      </c>
      <c r="D6" s="64">
        <v>2018</v>
      </c>
      <c r="E6" s="64">
        <v>2019</v>
      </c>
      <c r="F6" s="64">
        <v>2020</v>
      </c>
      <c r="G6" s="64">
        <v>2021</v>
      </c>
      <c r="H6" s="144">
        <v>2022</v>
      </c>
    </row>
    <row r="7" spans="1:9" ht="7.5" customHeight="1" x14ac:dyDescent="0.35">
      <c r="A7" s="40"/>
      <c r="B7" s="34"/>
      <c r="C7" s="41"/>
      <c r="D7" s="41"/>
      <c r="E7" s="41"/>
      <c r="F7" s="41"/>
      <c r="G7" s="41"/>
    </row>
    <row r="8" spans="1:9" ht="18" customHeight="1" x14ac:dyDescent="0.3">
      <c r="A8" s="42" t="s">
        <v>47</v>
      </c>
      <c r="B8" s="42" t="s">
        <v>108</v>
      </c>
      <c r="C8" s="43">
        <v>0</v>
      </c>
      <c r="D8" s="43">
        <f>SUM(D9:D10)</f>
        <v>1</v>
      </c>
      <c r="E8" s="43">
        <f>SUM(E9:E10)</f>
        <v>0</v>
      </c>
      <c r="F8" s="43">
        <f>SUM(F9:F10)</f>
        <v>0</v>
      </c>
      <c r="G8" s="89">
        <f>SUM(G9:G10)</f>
        <v>0</v>
      </c>
      <c r="H8" s="89">
        <f>SUM(H9:H10)</f>
        <v>1</v>
      </c>
    </row>
    <row r="9" spans="1:9" ht="18" customHeight="1" x14ac:dyDescent="0.3">
      <c r="A9" s="32" t="s">
        <v>48</v>
      </c>
      <c r="B9" s="32" t="s">
        <v>118</v>
      </c>
      <c r="C9" s="43">
        <v>0</v>
      </c>
      <c r="D9" s="43">
        <v>1</v>
      </c>
      <c r="E9" s="43">
        <v>0</v>
      </c>
      <c r="F9" s="43">
        <v>0</v>
      </c>
      <c r="G9" s="89">
        <v>0</v>
      </c>
      <c r="H9" s="89">
        <v>1</v>
      </c>
    </row>
    <row r="10" spans="1:9" ht="18" customHeight="1" x14ac:dyDescent="0.3">
      <c r="A10" s="42"/>
      <c r="B10" s="42" t="s">
        <v>110</v>
      </c>
      <c r="C10" s="43">
        <v>0</v>
      </c>
      <c r="D10" s="43">
        <v>0</v>
      </c>
      <c r="E10" s="43">
        <v>0</v>
      </c>
      <c r="F10" s="43">
        <v>0</v>
      </c>
      <c r="G10" s="89">
        <v>0</v>
      </c>
      <c r="H10" s="89">
        <v>0</v>
      </c>
    </row>
    <row r="11" spans="1:9" ht="18" customHeight="1" x14ac:dyDescent="0.3">
      <c r="A11" s="42"/>
      <c r="B11" s="32"/>
      <c r="C11" s="54"/>
      <c r="D11" s="54"/>
      <c r="E11" s="54"/>
      <c r="F11" s="54"/>
      <c r="G11" s="90"/>
      <c r="H11" s="90"/>
      <c r="I11" s="3"/>
    </row>
    <row r="12" spans="1:9" ht="18" customHeight="1" x14ac:dyDescent="0.3">
      <c r="A12" s="42" t="s">
        <v>49</v>
      </c>
      <c r="B12" s="42" t="s">
        <v>108</v>
      </c>
      <c r="C12" s="43">
        <f t="shared" ref="C12:H12" si="0">SUM(C13:C14)</f>
        <v>7</v>
      </c>
      <c r="D12" s="43">
        <f t="shared" si="0"/>
        <v>5</v>
      </c>
      <c r="E12" s="43">
        <f t="shared" si="0"/>
        <v>9</v>
      </c>
      <c r="F12" s="43">
        <f t="shared" si="0"/>
        <v>7</v>
      </c>
      <c r="G12" s="89">
        <f t="shared" si="0"/>
        <v>4</v>
      </c>
      <c r="H12" s="89">
        <f t="shared" si="0"/>
        <v>1</v>
      </c>
    </row>
    <row r="13" spans="1:9" ht="18" customHeight="1" x14ac:dyDescent="0.3">
      <c r="A13" s="32"/>
      <c r="B13" s="32" t="s">
        <v>118</v>
      </c>
      <c r="C13" s="43">
        <v>2</v>
      </c>
      <c r="D13" s="43">
        <v>3</v>
      </c>
      <c r="E13" s="43">
        <v>3</v>
      </c>
      <c r="F13" s="43">
        <v>3</v>
      </c>
      <c r="G13" s="89">
        <v>1</v>
      </c>
      <c r="H13" s="89">
        <v>0</v>
      </c>
    </row>
    <row r="14" spans="1:9" ht="18" customHeight="1" x14ac:dyDescent="0.3">
      <c r="A14" s="42"/>
      <c r="B14" s="42" t="s">
        <v>110</v>
      </c>
      <c r="C14" s="43">
        <v>5</v>
      </c>
      <c r="D14" s="43">
        <v>2</v>
      </c>
      <c r="E14" s="43">
        <v>6</v>
      </c>
      <c r="F14" s="43">
        <v>4</v>
      </c>
      <c r="G14" s="89">
        <v>3</v>
      </c>
      <c r="H14" s="89">
        <v>1</v>
      </c>
    </row>
    <row r="15" spans="1:9" ht="18" customHeight="1" x14ac:dyDescent="0.3">
      <c r="A15" s="42"/>
      <c r="B15" s="32"/>
      <c r="C15" s="54"/>
      <c r="D15" s="54"/>
      <c r="E15" s="54"/>
      <c r="F15" s="54"/>
      <c r="G15" s="90"/>
      <c r="H15" s="90"/>
      <c r="I15" s="1">
        <f>SUM(H7+H11+H15)</f>
        <v>0</v>
      </c>
    </row>
    <row r="16" spans="1:9" ht="18" customHeight="1" x14ac:dyDescent="0.3">
      <c r="A16" s="42" t="s">
        <v>50</v>
      </c>
      <c r="B16" s="42" t="s">
        <v>108</v>
      </c>
      <c r="C16" s="43">
        <f t="shared" ref="C16:H16" si="1">SUM(C17:C18)</f>
        <v>54</v>
      </c>
      <c r="D16" s="43">
        <f t="shared" si="1"/>
        <v>46</v>
      </c>
      <c r="E16" s="43">
        <f t="shared" si="1"/>
        <v>57</v>
      </c>
      <c r="F16" s="43">
        <f t="shared" si="1"/>
        <v>67</v>
      </c>
      <c r="G16" s="89">
        <f t="shared" si="1"/>
        <v>49</v>
      </c>
      <c r="H16" s="89">
        <f t="shared" si="1"/>
        <v>37</v>
      </c>
    </row>
    <row r="17" spans="1:10" ht="18" customHeight="1" x14ac:dyDescent="0.3">
      <c r="A17" s="32"/>
      <c r="B17" s="32" t="s">
        <v>118</v>
      </c>
      <c r="C17" s="43">
        <v>30</v>
      </c>
      <c r="D17" s="43">
        <v>25</v>
      </c>
      <c r="E17" s="43">
        <v>29</v>
      </c>
      <c r="F17" s="43">
        <v>31</v>
      </c>
      <c r="G17" s="89">
        <v>27</v>
      </c>
      <c r="H17" s="89">
        <v>21</v>
      </c>
    </row>
    <row r="18" spans="1:10" ht="18" customHeight="1" x14ac:dyDescent="0.3">
      <c r="A18" s="42"/>
      <c r="B18" s="42" t="s">
        <v>110</v>
      </c>
      <c r="C18" s="43">
        <v>24</v>
      </c>
      <c r="D18" s="43">
        <v>21</v>
      </c>
      <c r="E18" s="43">
        <v>28</v>
      </c>
      <c r="F18" s="43">
        <v>36</v>
      </c>
      <c r="G18" s="89">
        <v>22</v>
      </c>
      <c r="H18" s="89">
        <v>16</v>
      </c>
      <c r="I18" s="24"/>
    </row>
    <row r="19" spans="1:10" ht="18" customHeight="1" x14ac:dyDescent="0.3">
      <c r="A19" s="32"/>
      <c r="B19" s="42"/>
      <c r="C19" s="43"/>
      <c r="D19" s="43"/>
      <c r="E19" s="43"/>
      <c r="F19" s="43"/>
      <c r="G19" s="89"/>
      <c r="H19" s="89"/>
      <c r="J19" s="1" t="e">
        <f>SUM(H19/H48*100)</f>
        <v>#DIV/0!</v>
      </c>
    </row>
    <row r="20" spans="1:10" ht="18" customHeight="1" x14ac:dyDescent="0.3">
      <c r="A20" s="42" t="s">
        <v>51</v>
      </c>
      <c r="B20" s="42" t="s">
        <v>108</v>
      </c>
      <c r="C20" s="43">
        <f t="shared" ref="C20:H20" si="2">SUM(C21:C22)</f>
        <v>154</v>
      </c>
      <c r="D20" s="43">
        <f t="shared" si="2"/>
        <v>156</v>
      </c>
      <c r="E20" s="43">
        <f t="shared" si="2"/>
        <v>159</v>
      </c>
      <c r="F20" s="43">
        <f t="shared" si="2"/>
        <v>159</v>
      </c>
      <c r="G20" s="89">
        <f t="shared" si="2"/>
        <v>126</v>
      </c>
      <c r="H20" s="89">
        <f t="shared" si="2"/>
        <v>118</v>
      </c>
    </row>
    <row r="21" spans="1:10" ht="18" customHeight="1" x14ac:dyDescent="0.3">
      <c r="A21" s="32"/>
      <c r="B21" s="32" t="s">
        <v>118</v>
      </c>
      <c r="C21" s="43">
        <v>96</v>
      </c>
      <c r="D21" s="43">
        <v>77</v>
      </c>
      <c r="E21" s="43">
        <f>26+55</f>
        <v>81</v>
      </c>
      <c r="F21" s="43">
        <v>80</v>
      </c>
      <c r="G21" s="89">
        <v>60</v>
      </c>
      <c r="H21" s="89">
        <v>61</v>
      </c>
    </row>
    <row r="22" spans="1:10" ht="18" customHeight="1" x14ac:dyDescent="0.3">
      <c r="A22" s="32"/>
      <c r="B22" s="42" t="s">
        <v>110</v>
      </c>
      <c r="C22" s="43">
        <v>58</v>
      </c>
      <c r="D22" s="43">
        <v>79</v>
      </c>
      <c r="E22" s="43">
        <f>33+45</f>
        <v>78</v>
      </c>
      <c r="F22" s="43">
        <v>79</v>
      </c>
      <c r="G22" s="89">
        <v>66</v>
      </c>
      <c r="H22" s="89">
        <v>57</v>
      </c>
    </row>
    <row r="23" spans="1:10" ht="18" customHeight="1" x14ac:dyDescent="0.3">
      <c r="A23" s="48"/>
      <c r="B23" s="32"/>
      <c r="C23" s="54"/>
      <c r="D23" s="54"/>
      <c r="E23" s="54"/>
      <c r="F23" s="54"/>
      <c r="G23" s="90"/>
      <c r="H23" s="90"/>
      <c r="J23" s="1" t="e">
        <f>SUM(H23/H48*100)</f>
        <v>#DIV/0!</v>
      </c>
    </row>
    <row r="24" spans="1:10" ht="18" customHeight="1" x14ac:dyDescent="0.3">
      <c r="A24" s="42" t="s">
        <v>52</v>
      </c>
      <c r="B24" s="42" t="s">
        <v>108</v>
      </c>
      <c r="C24" s="43">
        <f t="shared" ref="C24:H24" si="3">SUM(C25:C26)</f>
        <v>231</v>
      </c>
      <c r="D24" s="43">
        <f t="shared" si="3"/>
        <v>212</v>
      </c>
      <c r="E24" s="43">
        <f t="shared" si="3"/>
        <v>200</v>
      </c>
      <c r="F24" s="43">
        <f t="shared" si="3"/>
        <v>213</v>
      </c>
      <c r="G24" s="89">
        <f t="shared" si="3"/>
        <v>203</v>
      </c>
      <c r="H24" s="89">
        <f t="shared" si="3"/>
        <v>161</v>
      </c>
    </row>
    <row r="25" spans="1:10" ht="18" customHeight="1" x14ac:dyDescent="0.3">
      <c r="A25" s="32"/>
      <c r="B25" s="32" t="s">
        <v>118</v>
      </c>
      <c r="C25" s="43">
        <v>126</v>
      </c>
      <c r="D25" s="43">
        <v>116</v>
      </c>
      <c r="E25" s="43">
        <v>112</v>
      </c>
      <c r="F25" s="43">
        <v>110</v>
      </c>
      <c r="G25" s="89">
        <v>95</v>
      </c>
      <c r="H25" s="89">
        <v>78</v>
      </c>
    </row>
    <row r="26" spans="1:10" ht="18" customHeight="1" x14ac:dyDescent="0.3">
      <c r="A26" s="42"/>
      <c r="B26" s="42" t="s">
        <v>110</v>
      </c>
      <c r="C26" s="43">
        <v>105</v>
      </c>
      <c r="D26" s="43">
        <v>96</v>
      </c>
      <c r="E26" s="43">
        <v>88</v>
      </c>
      <c r="F26" s="43">
        <v>103</v>
      </c>
      <c r="G26" s="89">
        <v>108</v>
      </c>
      <c r="H26" s="89">
        <v>83</v>
      </c>
    </row>
    <row r="27" spans="1:10" ht="18" customHeight="1" x14ac:dyDescent="0.3">
      <c r="A27" s="42"/>
      <c r="B27" s="32"/>
      <c r="C27" s="54"/>
      <c r="D27" s="54"/>
      <c r="E27" s="54"/>
      <c r="F27" s="54"/>
      <c r="G27" s="90"/>
      <c r="H27" s="90"/>
      <c r="I27" s="17">
        <f>SUM(H19+H23+H27)</f>
        <v>0</v>
      </c>
      <c r="J27" s="1" t="e">
        <f>SUM(H27/H48*100)</f>
        <v>#DIV/0!</v>
      </c>
    </row>
    <row r="28" spans="1:10" ht="18" customHeight="1" x14ac:dyDescent="0.3">
      <c r="A28" s="42" t="s">
        <v>53</v>
      </c>
      <c r="B28" s="42" t="s">
        <v>108</v>
      </c>
      <c r="C28" s="43">
        <f t="shared" ref="C28:H28" si="4">SUM(C29:C30)</f>
        <v>169</v>
      </c>
      <c r="D28" s="43">
        <f t="shared" si="4"/>
        <v>147</v>
      </c>
      <c r="E28" s="43">
        <f t="shared" si="4"/>
        <v>144</v>
      </c>
      <c r="F28" s="43">
        <f t="shared" si="4"/>
        <v>143</v>
      </c>
      <c r="G28" s="89">
        <f t="shared" si="4"/>
        <v>155</v>
      </c>
      <c r="H28" s="89">
        <f t="shared" si="4"/>
        <v>128</v>
      </c>
      <c r="J28" s="1" t="s">
        <v>238</v>
      </c>
    </row>
    <row r="29" spans="1:10" ht="18" customHeight="1" x14ac:dyDescent="0.3">
      <c r="A29" s="32"/>
      <c r="B29" s="32" t="s">
        <v>118</v>
      </c>
      <c r="C29" s="43">
        <v>88</v>
      </c>
      <c r="D29" s="43">
        <v>83</v>
      </c>
      <c r="E29" s="43">
        <v>77</v>
      </c>
      <c r="F29" s="43">
        <v>75</v>
      </c>
      <c r="G29" s="89">
        <v>90</v>
      </c>
      <c r="H29" s="89">
        <v>64</v>
      </c>
    </row>
    <row r="30" spans="1:10" ht="18" customHeight="1" x14ac:dyDescent="0.3">
      <c r="A30" s="42"/>
      <c r="B30" s="42" t="s">
        <v>110</v>
      </c>
      <c r="C30" s="43">
        <v>81</v>
      </c>
      <c r="D30" s="43">
        <v>64</v>
      </c>
      <c r="E30" s="43">
        <v>67</v>
      </c>
      <c r="F30" s="43">
        <v>68</v>
      </c>
      <c r="G30" s="89">
        <v>65</v>
      </c>
      <c r="H30" s="89">
        <v>64</v>
      </c>
      <c r="I30" s="24"/>
    </row>
    <row r="31" spans="1:10" ht="18" customHeight="1" x14ac:dyDescent="0.3">
      <c r="A31" s="42"/>
      <c r="B31" s="32"/>
      <c r="C31" s="54"/>
      <c r="D31" s="54"/>
      <c r="E31" s="54"/>
      <c r="F31" s="54"/>
      <c r="G31" s="90"/>
      <c r="H31" s="90"/>
    </row>
    <row r="32" spans="1:10" ht="18" customHeight="1" x14ac:dyDescent="0.3">
      <c r="A32" s="42" t="s">
        <v>54</v>
      </c>
      <c r="B32" s="42" t="s">
        <v>108</v>
      </c>
      <c r="C32" s="43">
        <f t="shared" ref="C32:H32" si="5">SUM(C33:C34)</f>
        <v>51</v>
      </c>
      <c r="D32" s="43">
        <f t="shared" si="5"/>
        <v>41</v>
      </c>
      <c r="E32" s="43">
        <f t="shared" si="5"/>
        <v>55</v>
      </c>
      <c r="F32" s="43">
        <f t="shared" si="5"/>
        <v>45</v>
      </c>
      <c r="G32" s="89">
        <f t="shared" si="5"/>
        <v>48</v>
      </c>
      <c r="H32" s="89">
        <f t="shared" si="5"/>
        <v>50</v>
      </c>
    </row>
    <row r="33" spans="1:9" ht="18" customHeight="1" x14ac:dyDescent="0.3">
      <c r="A33" s="32"/>
      <c r="B33" s="32" t="s">
        <v>118</v>
      </c>
      <c r="C33" s="43">
        <v>28</v>
      </c>
      <c r="D33" s="43">
        <v>22</v>
      </c>
      <c r="E33" s="43">
        <v>21</v>
      </c>
      <c r="F33" s="43">
        <v>22</v>
      </c>
      <c r="G33" s="89">
        <v>25</v>
      </c>
      <c r="H33" s="89">
        <v>28</v>
      </c>
    </row>
    <row r="34" spans="1:9" ht="18" customHeight="1" x14ac:dyDescent="0.3">
      <c r="A34" s="42"/>
      <c r="B34" s="42" t="s">
        <v>110</v>
      </c>
      <c r="C34" s="43">
        <v>23</v>
      </c>
      <c r="D34" s="43">
        <v>19</v>
      </c>
      <c r="E34" s="43">
        <v>34</v>
      </c>
      <c r="F34" s="43">
        <v>23</v>
      </c>
      <c r="G34" s="89">
        <v>23</v>
      </c>
      <c r="H34" s="89">
        <v>22</v>
      </c>
      <c r="I34" s="24"/>
    </row>
    <row r="35" spans="1:9" ht="18" customHeight="1" x14ac:dyDescent="0.3">
      <c r="A35" s="42"/>
      <c r="B35" s="32"/>
      <c r="C35" s="54"/>
      <c r="D35" s="54"/>
      <c r="E35" s="54"/>
      <c r="F35" s="54"/>
      <c r="G35" s="90"/>
      <c r="H35" s="90"/>
    </row>
    <row r="36" spans="1:9" ht="18" customHeight="1" x14ac:dyDescent="0.3">
      <c r="A36" s="42" t="s">
        <v>55</v>
      </c>
      <c r="B36" s="42" t="s">
        <v>108</v>
      </c>
      <c r="C36" s="43">
        <f t="shared" ref="C36:H36" si="6">SUM(C37:C38)</f>
        <v>1</v>
      </c>
      <c r="D36" s="43">
        <f t="shared" si="6"/>
        <v>6</v>
      </c>
      <c r="E36" s="43">
        <f t="shared" si="6"/>
        <v>4</v>
      </c>
      <c r="F36" s="43">
        <f t="shared" si="6"/>
        <v>4</v>
      </c>
      <c r="G36" s="89">
        <f t="shared" si="6"/>
        <v>6</v>
      </c>
      <c r="H36" s="89">
        <f t="shared" si="6"/>
        <v>3</v>
      </c>
    </row>
    <row r="37" spans="1:9" ht="18" customHeight="1" x14ac:dyDescent="0.3">
      <c r="A37" s="32"/>
      <c r="B37" s="32" t="s">
        <v>118</v>
      </c>
      <c r="C37" s="43">
        <v>1</v>
      </c>
      <c r="D37" s="43">
        <v>3</v>
      </c>
      <c r="E37" s="43">
        <v>2</v>
      </c>
      <c r="F37" s="43">
        <v>2</v>
      </c>
      <c r="G37" s="89">
        <v>4</v>
      </c>
      <c r="H37" s="89">
        <v>0</v>
      </c>
    </row>
    <row r="38" spans="1:9" ht="18" customHeight="1" x14ac:dyDescent="0.3">
      <c r="A38" s="42"/>
      <c r="B38" s="42" t="s">
        <v>110</v>
      </c>
      <c r="C38" s="43">
        <v>0</v>
      </c>
      <c r="D38" s="43">
        <v>3</v>
      </c>
      <c r="E38" s="43">
        <v>2</v>
      </c>
      <c r="F38" s="43">
        <v>2</v>
      </c>
      <c r="G38" s="89">
        <v>2</v>
      </c>
      <c r="H38" s="89">
        <v>3</v>
      </c>
      <c r="I38" s="24"/>
    </row>
    <row r="39" spans="1:9" ht="18" customHeight="1" x14ac:dyDescent="0.3">
      <c r="A39" s="42"/>
      <c r="B39" s="32"/>
      <c r="C39" s="54"/>
      <c r="D39" s="54"/>
      <c r="E39" s="54"/>
      <c r="F39" s="54"/>
      <c r="G39" s="90"/>
      <c r="H39" s="90"/>
      <c r="I39" s="17">
        <f>SUM(H31+H35+H39)</f>
        <v>0</v>
      </c>
    </row>
    <row r="40" spans="1:9" ht="18" customHeight="1" x14ac:dyDescent="0.3">
      <c r="A40" s="42" t="s">
        <v>114</v>
      </c>
      <c r="B40" s="42" t="s">
        <v>108</v>
      </c>
      <c r="C40" s="43">
        <f t="shared" ref="C40:H40" si="7">SUM(C41:C42)</f>
        <v>0</v>
      </c>
      <c r="D40" s="43">
        <f t="shared" si="7"/>
        <v>0</v>
      </c>
      <c r="E40" s="43">
        <f t="shared" si="7"/>
        <v>0</v>
      </c>
      <c r="F40" s="43">
        <f t="shared" si="7"/>
        <v>1</v>
      </c>
      <c r="G40" s="89">
        <f t="shared" si="7"/>
        <v>2</v>
      </c>
      <c r="H40" s="89">
        <f t="shared" si="7"/>
        <v>1</v>
      </c>
    </row>
    <row r="41" spans="1:9" ht="18" customHeight="1" x14ac:dyDescent="0.3">
      <c r="A41" s="32" t="s">
        <v>115</v>
      </c>
      <c r="B41" s="32" t="s">
        <v>118</v>
      </c>
      <c r="C41" s="43">
        <v>0</v>
      </c>
      <c r="D41" s="43">
        <v>0</v>
      </c>
      <c r="E41" s="43">
        <v>0</v>
      </c>
      <c r="F41" s="43">
        <v>1</v>
      </c>
      <c r="G41" s="89">
        <v>1</v>
      </c>
      <c r="H41" s="89">
        <v>0</v>
      </c>
    </row>
    <row r="42" spans="1:9" ht="18" customHeight="1" x14ac:dyDescent="0.3">
      <c r="A42" s="42"/>
      <c r="B42" s="42" t="s">
        <v>110</v>
      </c>
      <c r="C42" s="43">
        <v>0</v>
      </c>
      <c r="D42" s="43">
        <v>0</v>
      </c>
      <c r="E42" s="43">
        <v>0</v>
      </c>
      <c r="F42" s="43">
        <v>0</v>
      </c>
      <c r="G42" s="89">
        <v>1</v>
      </c>
      <c r="H42" s="89">
        <v>1</v>
      </c>
      <c r="I42" s="24"/>
    </row>
    <row r="43" spans="1:9" ht="18" customHeight="1" x14ac:dyDescent="0.3">
      <c r="A43" s="42"/>
      <c r="B43" s="32"/>
      <c r="C43" s="54"/>
      <c r="D43" s="54"/>
      <c r="E43" s="54"/>
      <c r="F43" s="54"/>
      <c r="G43" s="90"/>
      <c r="H43" s="90"/>
    </row>
    <row r="44" spans="1:9" ht="18" customHeight="1" x14ac:dyDescent="0.3">
      <c r="A44" s="42" t="s">
        <v>15</v>
      </c>
      <c r="B44" s="42" t="s">
        <v>108</v>
      </c>
      <c r="C44" s="43">
        <f t="shared" ref="C44:H44" si="8">SUM(C45:C46)</f>
        <v>1</v>
      </c>
      <c r="D44" s="43">
        <f t="shared" si="8"/>
        <v>1</v>
      </c>
      <c r="E44" s="43">
        <f t="shared" si="8"/>
        <v>1</v>
      </c>
      <c r="F44" s="43">
        <f t="shared" si="8"/>
        <v>2</v>
      </c>
      <c r="G44" s="89">
        <f t="shared" si="8"/>
        <v>3</v>
      </c>
      <c r="H44" s="89">
        <f t="shared" si="8"/>
        <v>7</v>
      </c>
    </row>
    <row r="45" spans="1:9" ht="18" customHeight="1" x14ac:dyDescent="0.3">
      <c r="A45" s="32" t="s">
        <v>16</v>
      </c>
      <c r="B45" s="32" t="s">
        <v>118</v>
      </c>
      <c r="C45" s="43">
        <v>1</v>
      </c>
      <c r="D45" s="43">
        <v>0</v>
      </c>
      <c r="E45" s="43">
        <v>1</v>
      </c>
      <c r="F45" s="43">
        <v>1</v>
      </c>
      <c r="G45" s="89">
        <v>2</v>
      </c>
      <c r="H45" s="89">
        <v>5</v>
      </c>
    </row>
    <row r="46" spans="1:9" ht="18" customHeight="1" x14ac:dyDescent="0.3">
      <c r="A46" s="42"/>
      <c r="B46" s="42" t="s">
        <v>110</v>
      </c>
      <c r="C46" s="43">
        <v>0</v>
      </c>
      <c r="D46" s="43">
        <v>1</v>
      </c>
      <c r="E46" s="43">
        <v>0</v>
      </c>
      <c r="F46" s="43">
        <v>1</v>
      </c>
      <c r="G46" s="89">
        <v>1</v>
      </c>
      <c r="H46" s="89">
        <v>2</v>
      </c>
      <c r="I46" s="24"/>
    </row>
    <row r="47" spans="1:9" ht="7.5" customHeight="1" x14ac:dyDescent="0.3">
      <c r="A47" s="59"/>
      <c r="B47" s="59"/>
      <c r="C47" s="58"/>
      <c r="D47" s="58"/>
      <c r="E47" s="58"/>
      <c r="F47" s="58"/>
      <c r="G47" s="132"/>
      <c r="H47" s="132"/>
    </row>
    <row r="48" spans="1:9" ht="7.5" customHeight="1" x14ac:dyDescent="0.3">
      <c r="A48" s="56"/>
      <c r="B48" s="56"/>
      <c r="C48" s="61"/>
      <c r="D48" s="61"/>
      <c r="E48" s="61"/>
      <c r="F48" s="61"/>
      <c r="G48" s="133"/>
      <c r="H48" s="133"/>
    </row>
    <row r="49" spans="1:10" ht="18" customHeight="1" x14ac:dyDescent="0.3">
      <c r="A49" s="28" t="s">
        <v>0</v>
      </c>
      <c r="B49" s="48" t="s">
        <v>117</v>
      </c>
      <c r="C49" s="163">
        <f t="shared" ref="C49:G51" si="9">C44+C40+C36+C32+C28+C24+C20+C16+C12+C8</f>
        <v>668</v>
      </c>
      <c r="D49" s="163">
        <f t="shared" si="9"/>
        <v>615</v>
      </c>
      <c r="E49" s="163">
        <f t="shared" si="9"/>
        <v>629</v>
      </c>
      <c r="F49" s="163">
        <f t="shared" si="9"/>
        <v>641</v>
      </c>
      <c r="G49" s="163">
        <f t="shared" si="9"/>
        <v>596</v>
      </c>
      <c r="H49" s="163">
        <f>H44+H40+H36+H32+H28+H24+H20+H16+H12+H8</f>
        <v>507</v>
      </c>
      <c r="I49" s="10"/>
    </row>
    <row r="50" spans="1:10" ht="18" customHeight="1" x14ac:dyDescent="0.3">
      <c r="A50" s="48" t="s">
        <v>1</v>
      </c>
      <c r="B50" s="69" t="s">
        <v>112</v>
      </c>
      <c r="C50" s="164">
        <f t="shared" si="9"/>
        <v>372</v>
      </c>
      <c r="D50" s="164">
        <f t="shared" si="9"/>
        <v>330</v>
      </c>
      <c r="E50" s="164">
        <f t="shared" si="9"/>
        <v>326</v>
      </c>
      <c r="F50" s="164">
        <f t="shared" si="9"/>
        <v>325</v>
      </c>
      <c r="G50" s="164">
        <f t="shared" si="9"/>
        <v>305</v>
      </c>
      <c r="H50" s="164">
        <f>H45+H41+H37+H33+H29+H25+H21+H17+H13+H9</f>
        <v>258</v>
      </c>
      <c r="I50" s="10"/>
      <c r="J50" s="142"/>
    </row>
    <row r="51" spans="1:10" ht="18" customHeight="1" x14ac:dyDescent="0.35">
      <c r="A51" s="34"/>
      <c r="B51" s="69" t="s">
        <v>113</v>
      </c>
      <c r="C51" s="164">
        <f t="shared" si="9"/>
        <v>296</v>
      </c>
      <c r="D51" s="164">
        <f t="shared" si="9"/>
        <v>285</v>
      </c>
      <c r="E51" s="164">
        <f t="shared" si="9"/>
        <v>303</v>
      </c>
      <c r="F51" s="164">
        <f t="shared" si="9"/>
        <v>316</v>
      </c>
      <c r="G51" s="164">
        <f t="shared" si="9"/>
        <v>291</v>
      </c>
      <c r="H51" s="164">
        <f>H46+H42+H38+H34+H30+H26+H22+H18+H14+H10</f>
        <v>249</v>
      </c>
      <c r="I51" s="17">
        <f>SUM(H43+H47+H51)</f>
        <v>249</v>
      </c>
      <c r="J51" s="142"/>
    </row>
    <row r="52" spans="1:10" ht="7.5" customHeight="1" x14ac:dyDescent="0.3">
      <c r="A52" s="11"/>
      <c r="B52" s="11"/>
      <c r="C52" s="26"/>
      <c r="D52" s="26"/>
      <c r="E52" s="26"/>
      <c r="F52" s="26"/>
      <c r="G52" s="62"/>
      <c r="H52" s="62"/>
      <c r="I52" s="10"/>
      <c r="J52" s="142"/>
    </row>
    <row r="53" spans="1:10" ht="11.25" customHeight="1" x14ac:dyDescent="0.3"/>
    <row r="54" spans="1:10" ht="18" customHeight="1" x14ac:dyDescent="0.3">
      <c r="A54" s="8"/>
      <c r="B54" s="2"/>
      <c r="C54" s="1"/>
      <c r="D54" s="1"/>
      <c r="E54" s="3"/>
      <c r="F54" s="1"/>
      <c r="G54" s="50"/>
      <c r="H54" s="50" t="s">
        <v>2</v>
      </c>
    </row>
    <row r="55" spans="1:10" ht="18" customHeight="1" x14ac:dyDescent="0.3">
      <c r="A55" s="8"/>
      <c r="B55" s="8"/>
      <c r="C55" s="9"/>
      <c r="D55" s="9"/>
      <c r="E55" s="9"/>
      <c r="F55" s="9"/>
      <c r="G55" s="51"/>
      <c r="H55" s="51" t="s">
        <v>3</v>
      </c>
    </row>
    <row r="56" spans="1:10" x14ac:dyDescent="0.3">
      <c r="I56" s="1">
        <f>SUM(I15:I51)</f>
        <v>249</v>
      </c>
    </row>
  </sheetData>
  <sheetProtection selectLockedCells="1" selectUnlockedCells="1"/>
  <mergeCells count="1">
    <mergeCell ref="C5:H5"/>
  </mergeCells>
  <pageMargins left="0.7" right="0.7" top="0.5" bottom="0.5" header="0.3" footer="0.3"/>
  <pageSetup paperSize="9" scale="81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/>
    <pageSetUpPr fitToPage="1"/>
  </sheetPr>
  <dimension ref="A1:L58"/>
  <sheetViews>
    <sheetView view="pageBreakPreview" zoomScale="60" workbookViewId="0">
      <selection activeCell="G34" sqref="G34"/>
    </sheetView>
  </sheetViews>
  <sheetFormatPr defaultColWidth="11.44140625" defaultRowHeight="15.6" x14ac:dyDescent="0.3"/>
  <cols>
    <col min="1" max="1" width="33.88671875" style="1" customWidth="1"/>
    <col min="2" max="2" width="21.44140625" style="1" customWidth="1"/>
    <col min="3" max="8" width="9.44140625" style="4" customWidth="1"/>
    <col min="9" max="16384" width="11.44140625" style="1"/>
  </cols>
  <sheetData>
    <row r="1" spans="1:9" ht="21.75" customHeight="1" x14ac:dyDescent="0.35">
      <c r="A1" s="72" t="s">
        <v>169</v>
      </c>
      <c r="B1" s="69"/>
      <c r="C1" s="29"/>
      <c r="D1" s="30"/>
      <c r="E1" s="30"/>
      <c r="F1" s="30"/>
      <c r="G1" s="30"/>
      <c r="H1" s="30"/>
    </row>
    <row r="2" spans="1:9" ht="21.75" customHeight="1" x14ac:dyDescent="0.35">
      <c r="A2" s="32" t="s">
        <v>168</v>
      </c>
      <c r="B2" s="32"/>
      <c r="C2" s="29"/>
      <c r="D2" s="33"/>
      <c r="E2" s="33"/>
      <c r="F2" s="33"/>
      <c r="G2" s="33"/>
      <c r="H2" s="33"/>
    </row>
    <row r="3" spans="1:9" ht="15" customHeight="1" x14ac:dyDescent="0.35">
      <c r="A3" s="34"/>
      <c r="B3" s="34"/>
      <c r="C3" s="29"/>
      <c r="D3" s="29"/>
      <c r="E3" s="35"/>
      <c r="F3" s="65"/>
      <c r="G3" s="65"/>
      <c r="H3" s="65"/>
    </row>
    <row r="4" spans="1:9" ht="21.75" customHeight="1" x14ac:dyDescent="0.3">
      <c r="A4" s="71" t="s">
        <v>143</v>
      </c>
      <c r="B4" s="37" t="s">
        <v>5</v>
      </c>
      <c r="C4" s="203" t="s">
        <v>219</v>
      </c>
      <c r="D4" s="203"/>
      <c r="E4" s="203"/>
      <c r="F4" s="203"/>
      <c r="G4" s="203"/>
      <c r="H4" s="203"/>
    </row>
    <row r="5" spans="1:9" ht="21.75" customHeight="1" x14ac:dyDescent="0.3">
      <c r="A5" s="38" t="s">
        <v>210</v>
      </c>
      <c r="B5" s="39" t="s">
        <v>7</v>
      </c>
      <c r="C5" s="64">
        <v>2017</v>
      </c>
      <c r="D5" s="64">
        <v>2018</v>
      </c>
      <c r="E5" s="64">
        <v>2019</v>
      </c>
      <c r="F5" s="64">
        <v>2020</v>
      </c>
      <c r="G5" s="64">
        <v>2021</v>
      </c>
      <c r="H5" s="144">
        <v>2022</v>
      </c>
    </row>
    <row r="6" spans="1:9" ht="5.25" customHeight="1" x14ac:dyDescent="0.35">
      <c r="A6" s="40"/>
      <c r="B6" s="34"/>
      <c r="C6" s="41"/>
      <c r="D6" s="41"/>
      <c r="E6" s="41"/>
      <c r="F6" s="41"/>
      <c r="G6" s="41"/>
    </row>
    <row r="7" spans="1:9" ht="19.5" customHeight="1" x14ac:dyDescent="0.3">
      <c r="A7" s="42" t="s">
        <v>123</v>
      </c>
      <c r="B7" s="42" t="s">
        <v>108</v>
      </c>
      <c r="C7" s="43">
        <f t="shared" ref="C7:H7" si="0">SUM(C8:C9)</f>
        <v>133</v>
      </c>
      <c r="D7" s="43">
        <f t="shared" si="0"/>
        <v>141</v>
      </c>
      <c r="E7" s="43">
        <f t="shared" si="0"/>
        <v>125</v>
      </c>
      <c r="F7" s="43">
        <f t="shared" si="0"/>
        <v>123</v>
      </c>
      <c r="G7" s="43">
        <f t="shared" si="0"/>
        <v>119</v>
      </c>
      <c r="H7" s="149">
        <f t="shared" si="0"/>
        <v>118</v>
      </c>
      <c r="I7" s="17"/>
    </row>
    <row r="8" spans="1:9" ht="19.5" customHeight="1" x14ac:dyDescent="0.3">
      <c r="A8" s="42" t="s">
        <v>124</v>
      </c>
      <c r="B8" s="42" t="s">
        <v>109</v>
      </c>
      <c r="C8" s="43">
        <f>SUM('T1.10(a)'!C9+'T1.10(b)'!C9+'T1.10(c)'!C9+'T1.10(d)'!C9)</f>
        <v>68</v>
      </c>
      <c r="D8" s="43">
        <v>70</v>
      </c>
      <c r="E8" s="43">
        <v>70</v>
      </c>
      <c r="F8" s="43">
        <v>57</v>
      </c>
      <c r="G8" s="43">
        <v>60</v>
      </c>
      <c r="H8" s="149">
        <f>SUM('T1.10(a)'!H9+'T1.10(b)'!H9+'T1.10(c)'!H9+'T1.10(d)'!H9)</f>
        <v>71</v>
      </c>
      <c r="I8" s="17"/>
    </row>
    <row r="9" spans="1:9" ht="19.5" customHeight="1" x14ac:dyDescent="0.3">
      <c r="A9" s="32" t="s">
        <v>85</v>
      </c>
      <c r="B9" s="42" t="s">
        <v>110</v>
      </c>
      <c r="C9" s="43">
        <f>SUM('T1.10(a)'!C10+'T1.10(b)'!C10+'T1.10(c)'!C10+'T1.10(d)'!C10)</f>
        <v>65</v>
      </c>
      <c r="D9" s="43">
        <v>71</v>
      </c>
      <c r="E9" s="43">
        <v>55</v>
      </c>
      <c r="F9" s="43">
        <v>66</v>
      </c>
      <c r="G9" s="43">
        <v>59</v>
      </c>
      <c r="H9" s="149">
        <f>SUM('T1.10(a)'!H10+'T1.10(b)'!H10+'T1.10(c)'!H10+'T1.10(d)'!H10)</f>
        <v>47</v>
      </c>
      <c r="I9" s="17"/>
    </row>
    <row r="10" spans="1:9" ht="11.25" customHeight="1" x14ac:dyDescent="0.3">
      <c r="A10" s="42"/>
      <c r="B10" s="32"/>
      <c r="C10" s="54"/>
      <c r="D10" s="54"/>
      <c r="E10" s="54"/>
      <c r="F10" s="54"/>
      <c r="G10" s="54"/>
    </row>
    <row r="11" spans="1:9" ht="19.5" customHeight="1" x14ac:dyDescent="0.3">
      <c r="A11" s="42" t="s">
        <v>86</v>
      </c>
      <c r="B11" s="42" t="s">
        <v>108</v>
      </c>
      <c r="C11" s="43">
        <f t="shared" ref="C11:H11" si="1">SUM(C12:C13)</f>
        <v>5179</v>
      </c>
      <c r="D11" s="43">
        <f t="shared" si="1"/>
        <v>514</v>
      </c>
      <c r="E11" s="43">
        <f t="shared" si="1"/>
        <v>4981</v>
      </c>
      <c r="F11" s="43">
        <f t="shared" si="1"/>
        <v>5289</v>
      </c>
      <c r="G11" s="43">
        <f t="shared" si="1"/>
        <v>5609</v>
      </c>
      <c r="H11" s="149">
        <f t="shared" si="1"/>
        <v>5282</v>
      </c>
      <c r="I11" s="17"/>
    </row>
    <row r="12" spans="1:9" ht="19.5" customHeight="1" x14ac:dyDescent="0.3">
      <c r="A12" s="32" t="s">
        <v>87</v>
      </c>
      <c r="B12" s="42" t="s">
        <v>109</v>
      </c>
      <c r="C12" s="43">
        <f>SUM('T1.10(a)'!C13+'T1.10(b)'!C13+'T1.10(c)'!C13+'T1.10(d)'!C13)</f>
        <v>2708</v>
      </c>
      <c r="D12" s="43">
        <f>SUM(D13:D14)</f>
        <v>257</v>
      </c>
      <c r="E12" s="43">
        <v>2574</v>
      </c>
      <c r="F12" s="89">
        <v>2781</v>
      </c>
      <c r="G12" s="89">
        <v>2900</v>
      </c>
      <c r="H12" s="149">
        <f>SUM('T1.10(a)'!H13+'T1.10(b)'!H13+'T1.10(c)'!H13+'T1.10(d)'!H13)</f>
        <v>2744</v>
      </c>
      <c r="I12" s="17"/>
    </row>
    <row r="13" spans="1:9" ht="19.5" customHeight="1" x14ac:dyDescent="0.3">
      <c r="A13" s="42"/>
      <c r="B13" s="42" t="s">
        <v>110</v>
      </c>
      <c r="C13" s="43">
        <f>SUM('T1.10(a)'!C14+'T1.10(b)'!C14+'T1.10(c)'!C14+'T1.10(d)'!C14)</f>
        <v>2471</v>
      </c>
      <c r="D13" s="43">
        <f>SUM(D14:D15)</f>
        <v>257</v>
      </c>
      <c r="E13" s="43">
        <v>2407</v>
      </c>
      <c r="F13" s="89">
        <v>2508</v>
      </c>
      <c r="G13" s="89">
        <v>2709</v>
      </c>
      <c r="H13" s="149">
        <f>SUM('T1.10(a)'!H14+'T1.10(b)'!H14+'T1.10(c)'!H14+'T1.10(d)'!H14)</f>
        <v>2538</v>
      </c>
      <c r="I13" s="17"/>
    </row>
    <row r="14" spans="1:9" ht="11.25" customHeight="1" x14ac:dyDescent="0.3">
      <c r="A14" s="42"/>
      <c r="B14" s="32"/>
      <c r="C14" s="54"/>
      <c r="D14" s="54"/>
      <c r="E14" s="54"/>
      <c r="F14" s="54"/>
      <c r="G14" s="54"/>
    </row>
    <row r="15" spans="1:9" ht="19.5" customHeight="1" x14ac:dyDescent="0.3">
      <c r="A15" s="42" t="s">
        <v>88</v>
      </c>
      <c r="B15" s="42" t="s">
        <v>108</v>
      </c>
      <c r="C15" s="43">
        <f t="shared" ref="C15:H15" si="2">SUM(C16:C17)</f>
        <v>309</v>
      </c>
      <c r="D15" s="43">
        <f t="shared" si="2"/>
        <v>257</v>
      </c>
      <c r="E15" s="43">
        <f t="shared" si="2"/>
        <v>258</v>
      </c>
      <c r="F15" s="43">
        <f t="shared" si="2"/>
        <v>234</v>
      </c>
      <c r="G15" s="43">
        <f t="shared" si="2"/>
        <v>249</v>
      </c>
      <c r="H15" s="149">
        <f t="shared" si="2"/>
        <v>211</v>
      </c>
      <c r="I15" s="17">
        <f>SUM(H7+H11+H15)</f>
        <v>5611</v>
      </c>
    </row>
    <row r="16" spans="1:9" ht="19.5" customHeight="1" x14ac:dyDescent="0.3">
      <c r="A16" s="32"/>
      <c r="B16" s="42" t="s">
        <v>109</v>
      </c>
      <c r="C16" s="43">
        <f>SUM('T1.10(a)'!C17+'T1.10(b)'!C17+'T1.10(c)'!C17+'T1.10(d)'!C17)</f>
        <v>150</v>
      </c>
      <c r="D16" s="43">
        <v>135</v>
      </c>
      <c r="E16" s="43">
        <v>126</v>
      </c>
      <c r="F16" s="43">
        <v>120</v>
      </c>
      <c r="G16" s="43">
        <v>135</v>
      </c>
      <c r="H16" s="149">
        <f>SUM('T1.10(a)'!H17+'T1.10(b)'!H17+'T1.10(c)'!H17+'T1.10(d)'!H17)</f>
        <v>108</v>
      </c>
      <c r="I16" s="17"/>
    </row>
    <row r="17" spans="1:12" ht="19.5" customHeight="1" x14ac:dyDescent="0.3">
      <c r="A17" s="42"/>
      <c r="B17" s="42" t="s">
        <v>110</v>
      </c>
      <c r="C17" s="43">
        <f>SUM('T1.10(a)'!C18+'T1.10(b)'!C18+'T1.10(c)'!C18+'T1.10(d)'!C18)</f>
        <v>159</v>
      </c>
      <c r="D17" s="43">
        <v>122</v>
      </c>
      <c r="E17" s="43">
        <v>132</v>
      </c>
      <c r="F17" s="43">
        <v>114</v>
      </c>
      <c r="G17" s="43">
        <v>114</v>
      </c>
      <c r="H17" s="149">
        <f>SUM('T1.10(a)'!H18+'T1.10(b)'!H18+'T1.10(c)'!H18+'T1.10(d)'!H18)</f>
        <v>103</v>
      </c>
      <c r="I17" s="17"/>
      <c r="L17" s="99"/>
    </row>
    <row r="18" spans="1:12" ht="11.25" customHeight="1" x14ac:dyDescent="0.3">
      <c r="A18" s="32"/>
      <c r="B18" s="32"/>
      <c r="C18" s="43"/>
      <c r="D18" s="43"/>
      <c r="E18" s="43"/>
      <c r="F18" s="43"/>
      <c r="G18" s="43"/>
    </row>
    <row r="19" spans="1:12" ht="19.5" customHeight="1" x14ac:dyDescent="0.3">
      <c r="A19" s="42" t="s">
        <v>89</v>
      </c>
      <c r="B19" s="42" t="s">
        <v>108</v>
      </c>
      <c r="C19" s="43">
        <f t="shared" ref="C19:H19" si="3">SUM(C20:C21)</f>
        <v>12</v>
      </c>
      <c r="D19" s="43">
        <f t="shared" si="3"/>
        <v>9</v>
      </c>
      <c r="E19" s="43">
        <f t="shared" si="3"/>
        <v>9</v>
      </c>
      <c r="F19" s="43">
        <f t="shared" si="3"/>
        <v>15</v>
      </c>
      <c r="G19" s="43">
        <f t="shared" si="3"/>
        <v>13</v>
      </c>
      <c r="H19" s="149">
        <f t="shared" si="3"/>
        <v>9</v>
      </c>
      <c r="I19" s="17"/>
      <c r="J19" s="1">
        <f>SUM(H19/H48*100)</f>
        <v>4.8128342245989302</v>
      </c>
    </row>
    <row r="20" spans="1:12" ht="19.5" customHeight="1" x14ac:dyDescent="0.3">
      <c r="A20" s="32" t="s">
        <v>90</v>
      </c>
      <c r="B20" s="42" t="s">
        <v>109</v>
      </c>
      <c r="C20" s="43">
        <f>SUM('T1.10(a)'!C21+'T1.10(b)'!C21+'T1.10(c)'!C21+'T1.10(d)'!C21)</f>
        <v>2</v>
      </c>
      <c r="D20" s="43">
        <v>5</v>
      </c>
      <c r="E20" s="43">
        <v>3</v>
      </c>
      <c r="F20" s="43">
        <v>5</v>
      </c>
      <c r="G20" s="43">
        <v>7</v>
      </c>
      <c r="H20" s="149">
        <f>SUM('T1.10(a)'!H21+'T1.10(b)'!H21+'T1.10(c)'!H21+'T1.10(d)'!H21)</f>
        <v>6</v>
      </c>
      <c r="I20" s="17"/>
    </row>
    <row r="21" spans="1:12" ht="19.5" customHeight="1" x14ac:dyDescent="0.3">
      <c r="A21" s="32"/>
      <c r="B21" s="42" t="s">
        <v>110</v>
      </c>
      <c r="C21" s="43">
        <f>SUM('T1.10(a)'!C22+'T1.10(b)'!C22+'T1.10(c)'!C22+'T1.10(d)'!C22)</f>
        <v>10</v>
      </c>
      <c r="D21" s="43">
        <v>4</v>
      </c>
      <c r="E21" s="43">
        <v>6</v>
      </c>
      <c r="F21" s="43">
        <v>10</v>
      </c>
      <c r="G21" s="43">
        <v>6</v>
      </c>
      <c r="H21" s="149">
        <f>SUM('T1.10(a)'!H22+'T1.10(b)'!H22+'T1.10(c)'!H22+'T1.10(d)'!H22)</f>
        <v>3</v>
      </c>
      <c r="I21" s="17"/>
    </row>
    <row r="22" spans="1:12" ht="11.25" customHeight="1" x14ac:dyDescent="0.3">
      <c r="A22" s="48"/>
      <c r="B22" s="32"/>
      <c r="C22" s="54"/>
      <c r="D22" s="54"/>
      <c r="E22" s="54"/>
      <c r="F22" s="54"/>
      <c r="G22" s="54"/>
    </row>
    <row r="23" spans="1:12" ht="19.5" customHeight="1" x14ac:dyDescent="0.3">
      <c r="A23" s="42" t="s">
        <v>91</v>
      </c>
      <c r="B23" s="42" t="s">
        <v>108</v>
      </c>
      <c r="C23" s="43">
        <f t="shared" ref="C23:H23" si="4">SUM(C24:C25)</f>
        <v>0</v>
      </c>
      <c r="D23" s="43">
        <f t="shared" si="4"/>
        <v>3</v>
      </c>
      <c r="E23" s="43">
        <f t="shared" si="4"/>
        <v>1</v>
      </c>
      <c r="F23" s="43">
        <f t="shared" si="4"/>
        <v>0</v>
      </c>
      <c r="G23" s="43">
        <f t="shared" si="4"/>
        <v>2</v>
      </c>
      <c r="H23" s="43">
        <f t="shared" si="4"/>
        <v>0</v>
      </c>
      <c r="I23" s="17"/>
      <c r="J23" s="1">
        <f>SUM(H23/H48*100)</f>
        <v>0</v>
      </c>
    </row>
    <row r="24" spans="1:12" ht="19.5" customHeight="1" x14ac:dyDescent="0.3">
      <c r="A24" s="32"/>
      <c r="B24" s="42" t="s">
        <v>109</v>
      </c>
      <c r="C24" s="43">
        <f>SUM('T1.10(a)'!C25+'T1.10(b)'!C25+'T1.10(c)'!C25+'T1.10(d)'!C25)</f>
        <v>0</v>
      </c>
      <c r="D24" s="43">
        <v>1</v>
      </c>
      <c r="E24" s="43">
        <v>0</v>
      </c>
      <c r="F24" s="43">
        <v>0</v>
      </c>
      <c r="G24" s="43">
        <v>1</v>
      </c>
      <c r="H24" s="43">
        <v>0</v>
      </c>
      <c r="I24" s="17"/>
    </row>
    <row r="25" spans="1:12" ht="19.5" customHeight="1" x14ac:dyDescent="0.3">
      <c r="A25" s="42"/>
      <c r="B25" s="42" t="s">
        <v>110</v>
      </c>
      <c r="C25" s="43">
        <f>SUM('T1.10(a)'!C26+'T1.10(b)'!C26+'T1.10(c)'!C26+'T1.10(d)'!C26)</f>
        <v>0</v>
      </c>
      <c r="D25" s="43">
        <v>2</v>
      </c>
      <c r="E25" s="43">
        <v>1</v>
      </c>
      <c r="F25" s="43">
        <v>0</v>
      </c>
      <c r="G25" s="43">
        <v>1</v>
      </c>
      <c r="H25" s="43">
        <v>0</v>
      </c>
      <c r="I25" s="17"/>
    </row>
    <row r="26" spans="1:12" ht="11.25" customHeight="1" x14ac:dyDescent="0.3">
      <c r="A26" s="48"/>
      <c r="B26" s="32"/>
      <c r="C26" s="54"/>
      <c r="D26" s="54"/>
      <c r="E26" s="54"/>
      <c r="F26" s="54"/>
      <c r="G26" s="54"/>
    </row>
    <row r="27" spans="1:12" ht="19.5" customHeight="1" x14ac:dyDescent="0.3">
      <c r="A27" s="42" t="s">
        <v>92</v>
      </c>
      <c r="B27" s="42" t="s">
        <v>108</v>
      </c>
      <c r="C27" s="43">
        <f t="shared" ref="C27:H27" si="5">SUM(C28:C29)</f>
        <v>5</v>
      </c>
      <c r="D27" s="43">
        <f t="shared" si="5"/>
        <v>0</v>
      </c>
      <c r="E27" s="43">
        <f t="shared" si="5"/>
        <v>5</v>
      </c>
      <c r="F27" s="91">
        <f t="shared" si="5"/>
        <v>3</v>
      </c>
      <c r="G27" s="91">
        <f t="shared" si="5"/>
        <v>3</v>
      </c>
      <c r="H27" s="149">
        <f t="shared" si="5"/>
        <v>4</v>
      </c>
      <c r="I27" s="17">
        <f>SUM(H19+H23+H27)</f>
        <v>13</v>
      </c>
      <c r="J27" s="1">
        <f>SUM(H27/H48*100)</f>
        <v>2.1390374331550799</v>
      </c>
    </row>
    <row r="28" spans="1:12" ht="19.5" customHeight="1" x14ac:dyDescent="0.3">
      <c r="A28" s="32"/>
      <c r="B28" s="42" t="s">
        <v>109</v>
      </c>
      <c r="C28" s="43">
        <f>SUM('T1.10(a)'!C29+'T1.10(b)'!C29+'T1.10(c)'!C29+'T1.10(d)'!C29)</f>
        <v>1</v>
      </c>
      <c r="D28" s="43">
        <v>0</v>
      </c>
      <c r="E28" s="43">
        <v>2</v>
      </c>
      <c r="F28" s="91">
        <v>1</v>
      </c>
      <c r="G28" s="91">
        <v>1</v>
      </c>
      <c r="H28" s="149">
        <f>SUM('T1.10(a)'!H29+'T1.10(b)'!H29+'T1.10(c)'!H29+'T1.10(d)'!H29)</f>
        <v>4</v>
      </c>
      <c r="I28" s="17"/>
      <c r="J28" s="1" t="s">
        <v>238</v>
      </c>
    </row>
    <row r="29" spans="1:12" ht="19.5" customHeight="1" x14ac:dyDescent="0.3">
      <c r="A29" s="42"/>
      <c r="B29" s="42" t="s">
        <v>110</v>
      </c>
      <c r="C29" s="43">
        <f>SUM('T1.10(a)'!C30+'T1.10(b)'!C30+'T1.10(c)'!C30+'T1.10(d)'!C30)</f>
        <v>4</v>
      </c>
      <c r="D29" s="43">
        <v>0</v>
      </c>
      <c r="E29" s="43">
        <v>3</v>
      </c>
      <c r="F29" s="91">
        <v>2</v>
      </c>
      <c r="G29" s="91">
        <v>2</v>
      </c>
      <c r="H29" s="43">
        <v>0</v>
      </c>
      <c r="I29" s="17"/>
    </row>
    <row r="30" spans="1:12" ht="11.25" customHeight="1" x14ac:dyDescent="0.3">
      <c r="A30" s="48"/>
      <c r="B30" s="32"/>
      <c r="C30" s="54"/>
      <c r="D30" s="54"/>
      <c r="E30" s="54"/>
      <c r="F30" s="92"/>
      <c r="G30" s="92"/>
    </row>
    <row r="31" spans="1:12" ht="19.5" customHeight="1" x14ac:dyDescent="0.3">
      <c r="A31" s="42" t="s">
        <v>93</v>
      </c>
      <c r="B31" s="42" t="s">
        <v>108</v>
      </c>
      <c r="C31" s="43">
        <f t="shared" ref="C31:H31" si="6">SUM(C32:C33)</f>
        <v>118</v>
      </c>
      <c r="D31" s="43">
        <f t="shared" si="6"/>
        <v>122</v>
      </c>
      <c r="E31" s="43">
        <f t="shared" si="6"/>
        <v>142</v>
      </c>
      <c r="F31" s="91">
        <f t="shared" si="6"/>
        <v>134</v>
      </c>
      <c r="G31" s="91">
        <f t="shared" si="6"/>
        <v>131</v>
      </c>
      <c r="H31" s="149">
        <f t="shared" si="6"/>
        <v>81</v>
      </c>
      <c r="I31" s="17"/>
      <c r="J31" s="24"/>
    </row>
    <row r="32" spans="1:12" ht="19.5" customHeight="1" x14ac:dyDescent="0.3">
      <c r="A32" s="32"/>
      <c r="B32" s="42" t="s">
        <v>109</v>
      </c>
      <c r="C32" s="43">
        <f>SUM('T1.10(a)'!C33+'T1.10(b)'!C33+'T1.10(c)'!C33+'T1.10(d)'!C33)</f>
        <v>66</v>
      </c>
      <c r="D32" s="43">
        <v>68</v>
      </c>
      <c r="E32" s="43">
        <v>81</v>
      </c>
      <c r="F32" s="91">
        <v>70</v>
      </c>
      <c r="G32" s="91">
        <v>63</v>
      </c>
      <c r="H32" s="149">
        <f>SUM('T1.10(a)'!H33+'T1.10(b)'!H33+'T1.10(c)'!H33+'T1.10(d)'!H33)</f>
        <v>40</v>
      </c>
      <c r="I32" s="17"/>
    </row>
    <row r="33" spans="1:9" ht="19.5" customHeight="1" x14ac:dyDescent="0.3">
      <c r="A33" s="42"/>
      <c r="B33" s="42" t="s">
        <v>110</v>
      </c>
      <c r="C33" s="43">
        <f>SUM('T1.10(a)'!C34+'T1.10(b)'!C34+'T1.10(c)'!C34+'T1.10(d)'!C34)</f>
        <v>52</v>
      </c>
      <c r="D33" s="43">
        <v>54</v>
      </c>
      <c r="E33" s="43">
        <v>61</v>
      </c>
      <c r="F33" s="91">
        <v>64</v>
      </c>
      <c r="G33" s="91">
        <v>68</v>
      </c>
      <c r="H33" s="149">
        <f>SUM('T1.10(a)'!H34+'T1.10(b)'!H34+'T1.10(c)'!H34+'T1.10(d)'!H34)</f>
        <v>41</v>
      </c>
      <c r="I33" s="17"/>
    </row>
    <row r="34" spans="1:9" ht="11.25" customHeight="1" x14ac:dyDescent="0.3">
      <c r="A34" s="48"/>
      <c r="B34" s="32"/>
      <c r="C34" s="54"/>
      <c r="D34" s="54"/>
      <c r="E34" s="54"/>
      <c r="F34" s="92"/>
      <c r="G34" s="92"/>
    </row>
    <row r="35" spans="1:9" ht="19.5" customHeight="1" x14ac:dyDescent="0.3">
      <c r="A35" s="42" t="s">
        <v>94</v>
      </c>
      <c r="B35" s="42" t="s">
        <v>108</v>
      </c>
      <c r="C35" s="43">
        <f t="shared" ref="C35:H35" si="7">SUM(C36:C37)</f>
        <v>24</v>
      </c>
      <c r="D35" s="43">
        <f t="shared" si="7"/>
        <v>25</v>
      </c>
      <c r="E35" s="43">
        <f t="shared" si="7"/>
        <v>21</v>
      </c>
      <c r="F35" s="43">
        <f t="shared" si="7"/>
        <v>19</v>
      </c>
      <c r="G35" s="43">
        <f t="shared" si="7"/>
        <v>25</v>
      </c>
      <c r="H35" s="149">
        <f t="shared" si="7"/>
        <v>18</v>
      </c>
      <c r="I35" s="17"/>
    </row>
    <row r="36" spans="1:9" ht="19.5" customHeight="1" x14ac:dyDescent="0.3">
      <c r="A36" s="32"/>
      <c r="B36" s="42" t="s">
        <v>109</v>
      </c>
      <c r="C36" s="43">
        <f>SUM('T1.10(a)'!C37+'T1.10(b)'!C37+'T1.10(c)'!C37+'T1.10(d)'!C37)</f>
        <v>8</v>
      </c>
      <c r="D36" s="43">
        <v>12</v>
      </c>
      <c r="E36" s="43">
        <v>11</v>
      </c>
      <c r="F36" s="43">
        <v>10</v>
      </c>
      <c r="G36" s="43">
        <v>15</v>
      </c>
      <c r="H36" s="149">
        <f>SUM('T1.10(a)'!H37+'T1.10(b)'!H37+'T1.10(c)'!H37+'T1.10(d)'!H37)</f>
        <v>7</v>
      </c>
      <c r="I36" s="17"/>
    </row>
    <row r="37" spans="1:9" ht="19.5" customHeight="1" x14ac:dyDescent="0.3">
      <c r="A37" s="42"/>
      <c r="B37" s="42" t="s">
        <v>110</v>
      </c>
      <c r="C37" s="43">
        <f>SUM('T1.10(a)'!C38+'T1.10(b)'!C38+'T1.10(c)'!C38+'T1.10(d)'!C38)</f>
        <v>16</v>
      </c>
      <c r="D37" s="43">
        <v>13</v>
      </c>
      <c r="E37" s="43">
        <v>10</v>
      </c>
      <c r="F37" s="43">
        <v>9</v>
      </c>
      <c r="G37" s="43">
        <v>10</v>
      </c>
      <c r="H37" s="149">
        <f>SUM('T1.10(a)'!H38+'T1.10(b)'!H38+'T1.10(c)'!H38+'T1.10(d)'!H38)</f>
        <v>11</v>
      </c>
      <c r="I37" s="17"/>
    </row>
    <row r="38" spans="1:9" ht="11.25" customHeight="1" x14ac:dyDescent="0.3">
      <c r="A38" s="48"/>
      <c r="B38" s="32"/>
      <c r="C38" s="54"/>
      <c r="D38" s="54"/>
      <c r="E38" s="54"/>
      <c r="F38" s="54"/>
      <c r="G38" s="54"/>
    </row>
    <row r="39" spans="1:9" ht="19.5" customHeight="1" x14ac:dyDescent="0.3">
      <c r="A39" s="42" t="s">
        <v>95</v>
      </c>
      <c r="B39" s="42" t="s">
        <v>108</v>
      </c>
      <c r="C39" s="43">
        <f t="shared" ref="C39:H39" si="8">SUM(C40:C41)</f>
        <v>0</v>
      </c>
      <c r="D39" s="43">
        <f t="shared" si="8"/>
        <v>0</v>
      </c>
      <c r="E39" s="43">
        <f t="shared" si="8"/>
        <v>0</v>
      </c>
      <c r="F39" s="43">
        <f t="shared" si="8"/>
        <v>1</v>
      </c>
      <c r="G39" s="43">
        <f t="shared" si="8"/>
        <v>0</v>
      </c>
      <c r="H39" s="43">
        <f t="shared" si="8"/>
        <v>0</v>
      </c>
      <c r="I39" s="17">
        <f>SUM(H31+H35+H39)</f>
        <v>99</v>
      </c>
    </row>
    <row r="40" spans="1:9" ht="19.5" customHeight="1" x14ac:dyDescent="0.3">
      <c r="A40" s="32"/>
      <c r="B40" s="42" t="s">
        <v>109</v>
      </c>
      <c r="C40" s="43">
        <f>SUM('T1.10(a)'!C41+'T1.10(b)'!C41+'T1.10(c)'!C41+'T1.10(d)'!C41)</f>
        <v>0</v>
      </c>
      <c r="D40" s="43">
        <v>0</v>
      </c>
      <c r="E40" s="43">
        <v>0</v>
      </c>
      <c r="F40" s="43">
        <v>1</v>
      </c>
      <c r="G40" s="43">
        <v>0</v>
      </c>
      <c r="H40" s="43">
        <v>0</v>
      </c>
      <c r="I40" s="17"/>
    </row>
    <row r="41" spans="1:9" ht="19.5" customHeight="1" x14ac:dyDescent="0.3">
      <c r="A41" s="42"/>
      <c r="B41" s="42" t="s">
        <v>110</v>
      </c>
      <c r="C41" s="43">
        <f>SUM('T1.10(a)'!C42+'T1.10(b)'!C42+'T1.10(c)'!C42+'T1.10(d)'!C42)</f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17"/>
    </row>
    <row r="42" spans="1:9" ht="11.25" customHeight="1" x14ac:dyDescent="0.3">
      <c r="A42" s="48"/>
      <c r="B42" s="32"/>
      <c r="C42" s="54"/>
      <c r="D42" s="54"/>
      <c r="E42" s="54"/>
      <c r="F42" s="54"/>
      <c r="G42" s="54"/>
    </row>
    <row r="43" spans="1:9" ht="19.5" customHeight="1" x14ac:dyDescent="0.3">
      <c r="A43" s="42" t="s">
        <v>96</v>
      </c>
      <c r="B43" s="42" t="s">
        <v>108</v>
      </c>
      <c r="C43" s="43">
        <f t="shared" ref="C43:H43" si="9">SUM(C44:C45)</f>
        <v>253</v>
      </c>
      <c r="D43" s="43">
        <f t="shared" si="9"/>
        <v>204</v>
      </c>
      <c r="E43" s="43">
        <f t="shared" si="9"/>
        <v>218</v>
      </c>
      <c r="F43" s="43">
        <f t="shared" si="9"/>
        <v>264</v>
      </c>
      <c r="G43" s="43">
        <f t="shared" si="9"/>
        <v>242</v>
      </c>
      <c r="H43" s="149">
        <f t="shared" si="9"/>
        <v>194</v>
      </c>
      <c r="I43" s="17"/>
    </row>
    <row r="44" spans="1:9" ht="19.5" customHeight="1" x14ac:dyDescent="0.3">
      <c r="A44" s="32" t="s">
        <v>14</v>
      </c>
      <c r="B44" s="42" t="s">
        <v>109</v>
      </c>
      <c r="C44" s="91">
        <f>SUM('T1.10(a)'!C45+'T1.10(b)'!C45+'T1.10(c)'!C45+'T1.10(d)'!C45)</f>
        <v>140</v>
      </c>
      <c r="D44" s="91">
        <v>104</v>
      </c>
      <c r="E44" s="91">
        <v>105</v>
      </c>
      <c r="F44" s="91">
        <v>132</v>
      </c>
      <c r="G44" s="91">
        <v>128</v>
      </c>
      <c r="H44" s="149">
        <f>SUM('T1.10(a)'!H45+'T1.10(b)'!H45+'T1.10(c)'!H45+'T1.10(d)'!H45)</f>
        <v>96</v>
      </c>
      <c r="I44" s="17"/>
    </row>
    <row r="45" spans="1:9" ht="19.5" customHeight="1" x14ac:dyDescent="0.3">
      <c r="A45" s="42"/>
      <c r="B45" s="42" t="s">
        <v>110</v>
      </c>
      <c r="C45" s="91">
        <f>SUM('T1.10(a)'!C46+'T1.10(b)'!C46+'T1.10(c)'!C46+'T1.10(d)'!C46)</f>
        <v>113</v>
      </c>
      <c r="D45" s="91">
        <v>100</v>
      </c>
      <c r="E45" s="91">
        <v>113</v>
      </c>
      <c r="F45" s="91">
        <v>132</v>
      </c>
      <c r="G45" s="91">
        <v>114</v>
      </c>
      <c r="H45" s="149">
        <f>SUM('T1.10(a)'!H46+'T1.10(b)'!H46+'T1.10(c)'!H46+'T1.10(d)'!H46)</f>
        <v>98</v>
      </c>
      <c r="I45" s="17"/>
    </row>
    <row r="46" spans="1:9" ht="11.25" customHeight="1" x14ac:dyDescent="0.3">
      <c r="A46" s="48"/>
      <c r="B46" s="32"/>
      <c r="C46" s="54"/>
      <c r="D46" s="54"/>
      <c r="E46" s="54"/>
      <c r="F46" s="54"/>
      <c r="G46" s="54"/>
    </row>
    <row r="47" spans="1:9" ht="19.5" customHeight="1" x14ac:dyDescent="0.3">
      <c r="A47" s="42" t="s">
        <v>15</v>
      </c>
      <c r="B47" s="42" t="s">
        <v>108</v>
      </c>
      <c r="C47" s="43">
        <f t="shared" ref="C47:H47" si="10">SUM(C48:C49)</f>
        <v>419</v>
      </c>
      <c r="D47" s="43">
        <f t="shared" si="10"/>
        <v>429</v>
      </c>
      <c r="E47" s="43">
        <f t="shared" si="10"/>
        <v>418</v>
      </c>
      <c r="F47" s="43">
        <f t="shared" si="10"/>
        <v>416</v>
      </c>
      <c r="G47" s="43">
        <f t="shared" si="10"/>
        <v>358</v>
      </c>
      <c r="H47" s="149">
        <f t="shared" si="10"/>
        <v>337</v>
      </c>
      <c r="I47" s="17"/>
    </row>
    <row r="48" spans="1:9" ht="19.5" customHeight="1" x14ac:dyDescent="0.3">
      <c r="A48" s="32" t="s">
        <v>16</v>
      </c>
      <c r="B48" s="42" t="s">
        <v>109</v>
      </c>
      <c r="C48" s="91">
        <f>SUM('T1.10(a)'!C49+'T1.10(b)'!C49+'T1.10(c)'!C49+'T1.10(d)'!C49)</f>
        <v>233</v>
      </c>
      <c r="D48" s="91">
        <v>233</v>
      </c>
      <c r="E48" s="91">
        <v>214</v>
      </c>
      <c r="F48" s="91">
        <v>214</v>
      </c>
      <c r="G48" s="91">
        <v>183</v>
      </c>
      <c r="H48" s="149">
        <f>SUM('T1.10(a)'!H49+'T1.10(b)'!H49+'T1.10(c)'!H49+'T1.10(d)'!H49)</f>
        <v>187</v>
      </c>
      <c r="I48" s="17"/>
    </row>
    <row r="49" spans="1:9" ht="19.5" customHeight="1" x14ac:dyDescent="0.3">
      <c r="A49" s="42"/>
      <c r="B49" s="42" t="s">
        <v>110</v>
      </c>
      <c r="C49" s="91">
        <f>SUM('T1.10(a)'!C50+'T1.10(b)'!C50+'T1.10(c)'!C50+'T1.10(d)'!C50)</f>
        <v>186</v>
      </c>
      <c r="D49" s="91">
        <v>196</v>
      </c>
      <c r="E49" s="91">
        <v>204</v>
      </c>
      <c r="F49" s="91">
        <v>202</v>
      </c>
      <c r="G49" s="91">
        <v>175</v>
      </c>
      <c r="H49" s="149">
        <f>SUM('T1.10(a)'!H50+'T1.10(b)'!H50+'T1.10(c)'!H50+'T1.10(d)'!H50)</f>
        <v>150</v>
      </c>
      <c r="I49" s="17"/>
    </row>
    <row r="50" spans="1:9" ht="5.25" customHeight="1" x14ac:dyDescent="0.3">
      <c r="A50" s="59"/>
      <c r="B50" s="59"/>
      <c r="C50" s="58"/>
      <c r="D50" s="58"/>
      <c r="E50" s="58"/>
      <c r="F50" s="58"/>
      <c r="G50" s="58"/>
      <c r="H50" s="143"/>
    </row>
    <row r="51" spans="1:9" ht="7.5" customHeight="1" x14ac:dyDescent="0.3">
      <c r="A51" s="56"/>
      <c r="B51" s="56"/>
      <c r="C51" s="61"/>
      <c r="D51" s="61"/>
      <c r="E51" s="61"/>
      <c r="F51" s="61"/>
      <c r="G51" s="61"/>
      <c r="I51" s="17">
        <f>SUM(H43+H47+H51)</f>
        <v>531</v>
      </c>
    </row>
    <row r="52" spans="1:9" ht="18" customHeight="1" x14ac:dyDescent="0.3">
      <c r="A52" s="28" t="s">
        <v>0</v>
      </c>
      <c r="B52" s="48" t="s">
        <v>117</v>
      </c>
      <c r="C52" s="164">
        <f t="shared" ref="C52:H54" si="11">C47+C43+C39+C35+C31+C27+C23+C19+C15+C11+C7</f>
        <v>6452</v>
      </c>
      <c r="D52" s="164">
        <f t="shared" si="11"/>
        <v>1704</v>
      </c>
      <c r="E52" s="164">
        <f t="shared" si="11"/>
        <v>6178</v>
      </c>
      <c r="F52" s="164">
        <f t="shared" si="11"/>
        <v>6498</v>
      </c>
      <c r="G52" s="164">
        <f t="shared" si="11"/>
        <v>6751</v>
      </c>
      <c r="H52" s="164">
        <f t="shared" si="11"/>
        <v>6254</v>
      </c>
      <c r="I52" s="17"/>
    </row>
    <row r="53" spans="1:9" ht="18" customHeight="1" x14ac:dyDescent="0.3">
      <c r="A53" s="48" t="s">
        <v>1</v>
      </c>
      <c r="B53" s="69" t="s">
        <v>112</v>
      </c>
      <c r="C53" s="163">
        <f t="shared" si="11"/>
        <v>3376</v>
      </c>
      <c r="D53" s="163">
        <f t="shared" si="11"/>
        <v>885</v>
      </c>
      <c r="E53" s="163">
        <f t="shared" si="11"/>
        <v>3186</v>
      </c>
      <c r="F53" s="163">
        <f t="shared" si="11"/>
        <v>3391</v>
      </c>
      <c r="G53" s="163">
        <f t="shared" si="11"/>
        <v>3493</v>
      </c>
      <c r="H53" s="163">
        <f>H48+H44+H40+H36+H32+H28+H24+H20+H16+H12+H8</f>
        <v>3263</v>
      </c>
      <c r="I53" s="17"/>
    </row>
    <row r="54" spans="1:9" ht="18" customHeight="1" x14ac:dyDescent="0.3">
      <c r="B54" s="69" t="s">
        <v>113</v>
      </c>
      <c r="C54" s="164">
        <f t="shared" si="11"/>
        <v>3076</v>
      </c>
      <c r="D54" s="164">
        <f t="shared" si="11"/>
        <v>819</v>
      </c>
      <c r="E54" s="164">
        <f t="shared" si="11"/>
        <v>2992</v>
      </c>
      <c r="F54" s="164">
        <f t="shared" si="11"/>
        <v>3107</v>
      </c>
      <c r="G54" s="164">
        <f t="shared" si="11"/>
        <v>3258</v>
      </c>
      <c r="H54" s="164">
        <f>H49+H45+H41+H37+H33+H29+H25+H21+H17+H13+H9</f>
        <v>2991</v>
      </c>
      <c r="I54" s="17"/>
    </row>
    <row r="55" spans="1:9" ht="5.25" customHeight="1" x14ac:dyDescent="0.3">
      <c r="A55" s="11"/>
      <c r="B55" s="11"/>
      <c r="C55" s="26"/>
      <c r="D55" s="26"/>
      <c r="E55" s="26"/>
      <c r="F55" s="26"/>
      <c r="G55" s="62"/>
      <c r="H55" s="62"/>
      <c r="I55" s="10"/>
    </row>
    <row r="56" spans="1:9" ht="3" customHeight="1" x14ac:dyDescent="0.3">
      <c r="A56" s="8"/>
      <c r="B56" s="8"/>
      <c r="C56" s="9"/>
      <c r="D56" s="9"/>
      <c r="E56" s="9"/>
      <c r="F56" s="9"/>
      <c r="G56" s="9"/>
      <c r="H56" s="9"/>
      <c r="I56" s="17">
        <f>SUM(I15:I51)</f>
        <v>6254</v>
      </c>
    </row>
    <row r="57" spans="1:9" ht="18" customHeight="1" x14ac:dyDescent="0.3">
      <c r="A57" s="8"/>
      <c r="B57" s="2"/>
      <c r="C57" s="1"/>
      <c r="D57" s="1"/>
      <c r="E57" s="3"/>
      <c r="F57" s="1"/>
      <c r="G57" s="50"/>
      <c r="H57" s="50" t="s">
        <v>2</v>
      </c>
    </row>
    <row r="58" spans="1:9" ht="18" customHeight="1" x14ac:dyDescent="0.3">
      <c r="A58" s="8"/>
      <c r="B58" s="8"/>
      <c r="C58" s="9"/>
      <c r="D58" s="9"/>
      <c r="E58" s="9"/>
      <c r="F58" s="9"/>
      <c r="G58" s="51"/>
      <c r="H58" s="51" t="s">
        <v>3</v>
      </c>
    </row>
  </sheetData>
  <sheetProtection selectLockedCells="1" selectUnlockedCells="1"/>
  <mergeCells count="1">
    <mergeCell ref="C4:H4"/>
  </mergeCells>
  <pageMargins left="0.7" right="0.7" top="0.5" bottom="0.5" header="0.3" footer="0.3"/>
  <pageSetup paperSize="9" scale="78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/>
    <pageSetUpPr fitToPage="1"/>
  </sheetPr>
  <dimension ref="A1:L59"/>
  <sheetViews>
    <sheetView view="pageBreakPreview" zoomScale="70" zoomScaleSheetLayoutView="70" workbookViewId="0">
      <selection activeCell="G34" sqref="G34"/>
    </sheetView>
  </sheetViews>
  <sheetFormatPr defaultColWidth="11.44140625" defaultRowHeight="15.6" x14ac:dyDescent="0.3"/>
  <cols>
    <col min="1" max="1" width="33.44140625" style="1" customWidth="1"/>
    <col min="2" max="2" width="21.109375" style="1" customWidth="1"/>
    <col min="3" max="8" width="9.44140625" style="4" customWidth="1"/>
    <col min="9" max="16384" width="11.44140625" style="1"/>
  </cols>
  <sheetData>
    <row r="1" spans="1:9" ht="21.75" customHeight="1" x14ac:dyDescent="0.35">
      <c r="A1" s="72" t="s">
        <v>170</v>
      </c>
      <c r="B1" s="28"/>
      <c r="C1" s="29"/>
      <c r="D1" s="30"/>
      <c r="E1" s="30"/>
      <c r="F1" s="30"/>
      <c r="G1" s="30"/>
      <c r="H1" s="30"/>
    </row>
    <row r="2" spans="1:9" s="2" customFormat="1" ht="21.75" customHeight="1" x14ac:dyDescent="0.35">
      <c r="A2" s="73" t="s">
        <v>171</v>
      </c>
      <c r="B2" s="32"/>
      <c r="C2" s="33"/>
      <c r="D2" s="33"/>
      <c r="E2" s="33"/>
      <c r="F2" s="33"/>
      <c r="G2" s="33"/>
      <c r="H2" s="33"/>
    </row>
    <row r="3" spans="1:9" ht="21.75" customHeight="1" x14ac:dyDescent="0.35">
      <c r="A3" s="72"/>
      <c r="B3" s="28"/>
      <c r="C3" s="29"/>
      <c r="D3" s="30"/>
      <c r="E3" s="30"/>
      <c r="F3" s="30"/>
      <c r="G3" s="30"/>
      <c r="H3" s="30"/>
    </row>
    <row r="4" spans="1:9" ht="21.75" customHeight="1" x14ac:dyDescent="0.35">
      <c r="A4" s="34"/>
      <c r="B4" s="34"/>
      <c r="C4" s="29"/>
      <c r="D4" s="29"/>
      <c r="E4" s="35"/>
      <c r="F4" s="65"/>
      <c r="G4" s="68"/>
      <c r="H4" s="68" t="s">
        <v>224</v>
      </c>
    </row>
    <row r="5" spans="1:9" ht="21.75" customHeight="1" x14ac:dyDescent="0.3">
      <c r="A5" s="71" t="s">
        <v>143</v>
      </c>
      <c r="B5" s="37" t="s">
        <v>5</v>
      </c>
      <c r="C5" s="203" t="s">
        <v>219</v>
      </c>
      <c r="D5" s="203"/>
      <c r="E5" s="203"/>
      <c r="F5" s="203"/>
      <c r="G5" s="203"/>
      <c r="H5" s="203"/>
    </row>
    <row r="6" spans="1:9" ht="21.75" customHeight="1" x14ac:dyDescent="0.3">
      <c r="A6" s="38" t="s">
        <v>210</v>
      </c>
      <c r="B6" s="39" t="s">
        <v>7</v>
      </c>
      <c r="C6" s="64">
        <v>2017</v>
      </c>
      <c r="D6" s="64">
        <v>2018</v>
      </c>
      <c r="E6" s="64">
        <v>2019</v>
      </c>
      <c r="F6" s="64">
        <v>2020</v>
      </c>
      <c r="G6" s="64">
        <v>2021</v>
      </c>
      <c r="H6" s="144">
        <v>2022</v>
      </c>
    </row>
    <row r="7" spans="1:9" ht="5.25" customHeight="1" x14ac:dyDescent="0.35">
      <c r="A7" s="40"/>
      <c r="B7" s="34"/>
      <c r="C7" s="41"/>
      <c r="D7" s="41"/>
      <c r="E7" s="41"/>
      <c r="F7" s="41"/>
      <c r="G7" s="41"/>
    </row>
    <row r="8" spans="1:9" ht="18.75" customHeight="1" x14ac:dyDescent="0.3">
      <c r="A8" s="42" t="s">
        <v>123</v>
      </c>
      <c r="B8" s="42" t="s">
        <v>108</v>
      </c>
      <c r="C8" s="43">
        <f t="shared" ref="C8:H8" si="0">SUM(C9:C10)</f>
        <v>30</v>
      </c>
      <c r="D8" s="43">
        <f t="shared" si="0"/>
        <v>17</v>
      </c>
      <c r="E8" s="43">
        <f t="shared" si="0"/>
        <v>17</v>
      </c>
      <c r="F8" s="43">
        <f t="shared" si="0"/>
        <v>15</v>
      </c>
      <c r="G8" s="43">
        <f t="shared" si="0"/>
        <v>17</v>
      </c>
      <c r="H8" s="166">
        <f t="shared" si="0"/>
        <v>21</v>
      </c>
    </row>
    <row r="9" spans="1:9" ht="18.75" customHeight="1" x14ac:dyDescent="0.3">
      <c r="A9" s="42" t="s">
        <v>124</v>
      </c>
      <c r="B9" s="42" t="s">
        <v>109</v>
      </c>
      <c r="C9" s="43">
        <v>16</v>
      </c>
      <c r="D9" s="43">
        <v>9</v>
      </c>
      <c r="E9" s="43">
        <v>10</v>
      </c>
      <c r="F9" s="43">
        <v>5</v>
      </c>
      <c r="G9" s="43">
        <v>9</v>
      </c>
      <c r="H9" s="167">
        <v>14</v>
      </c>
    </row>
    <row r="10" spans="1:9" ht="18.75" customHeight="1" x14ac:dyDescent="0.3">
      <c r="A10" s="32" t="s">
        <v>85</v>
      </c>
      <c r="B10" s="42" t="s">
        <v>110</v>
      </c>
      <c r="C10" s="43">
        <v>14</v>
      </c>
      <c r="D10" s="43">
        <v>8</v>
      </c>
      <c r="E10" s="43">
        <v>7</v>
      </c>
      <c r="F10" s="43">
        <v>10</v>
      </c>
      <c r="G10" s="43">
        <v>8</v>
      </c>
      <c r="H10" s="167">
        <v>7</v>
      </c>
    </row>
    <row r="11" spans="1:9" ht="9.75" customHeight="1" x14ac:dyDescent="0.3">
      <c r="A11" s="42"/>
      <c r="B11" s="32"/>
      <c r="C11" s="54"/>
      <c r="D11" s="54"/>
      <c r="E11" s="54"/>
      <c r="F11" s="54"/>
      <c r="G11" s="54"/>
      <c r="H11" s="167"/>
    </row>
    <row r="12" spans="1:9" ht="18.75" customHeight="1" x14ac:dyDescent="0.3">
      <c r="A12" s="42" t="s">
        <v>86</v>
      </c>
      <c r="B12" s="42" t="s">
        <v>108</v>
      </c>
      <c r="C12" s="43">
        <f t="shared" ref="C12:H12" si="1">SUM(C13:C14)</f>
        <v>4740</v>
      </c>
      <c r="D12" s="43">
        <f t="shared" si="1"/>
        <v>4616</v>
      </c>
      <c r="E12" s="43">
        <f t="shared" si="1"/>
        <v>4559</v>
      </c>
      <c r="F12" s="43">
        <f t="shared" si="1"/>
        <v>4810</v>
      </c>
      <c r="G12" s="43">
        <f t="shared" si="1"/>
        <v>5143</v>
      </c>
      <c r="H12" s="166">
        <f t="shared" si="1"/>
        <v>4827</v>
      </c>
    </row>
    <row r="13" spans="1:9" ht="18.75" customHeight="1" x14ac:dyDescent="0.3">
      <c r="A13" s="32" t="s">
        <v>87</v>
      </c>
      <c r="B13" s="42" t="s">
        <v>109</v>
      </c>
      <c r="C13" s="43">
        <v>2485</v>
      </c>
      <c r="D13" s="43">
        <v>2392</v>
      </c>
      <c r="E13" s="43">
        <v>2341</v>
      </c>
      <c r="F13" s="43">
        <v>2551</v>
      </c>
      <c r="G13" s="43">
        <v>2674</v>
      </c>
      <c r="H13" s="167">
        <v>2506</v>
      </c>
    </row>
    <row r="14" spans="1:9" ht="18.75" customHeight="1" x14ac:dyDescent="0.3">
      <c r="A14" s="42"/>
      <c r="B14" s="42" t="s">
        <v>110</v>
      </c>
      <c r="C14" s="43">
        <v>2255</v>
      </c>
      <c r="D14" s="43">
        <v>2224</v>
      </c>
      <c r="E14" s="43">
        <v>2218</v>
      </c>
      <c r="F14" s="43">
        <v>2259</v>
      </c>
      <c r="G14" s="43">
        <v>2469</v>
      </c>
      <c r="H14" s="167">
        <v>2321</v>
      </c>
    </row>
    <row r="15" spans="1:9" ht="9.75" customHeight="1" x14ac:dyDescent="0.3">
      <c r="A15" s="42"/>
      <c r="B15" s="32"/>
      <c r="C15" s="54"/>
      <c r="D15" s="54"/>
      <c r="E15" s="54"/>
      <c r="F15" s="54"/>
      <c r="G15" s="54"/>
      <c r="H15" s="167"/>
      <c r="I15" s="197">
        <f>SUM(H7+H11+H15)</f>
        <v>0</v>
      </c>
    </row>
    <row r="16" spans="1:9" ht="18.75" customHeight="1" x14ac:dyDescent="0.3">
      <c r="A16" s="42" t="s">
        <v>88</v>
      </c>
      <c r="B16" s="42" t="s">
        <v>108</v>
      </c>
      <c r="C16" s="43">
        <f t="shared" ref="C16:H16" si="2">SUM(C17:C18)</f>
        <v>148</v>
      </c>
      <c r="D16" s="43">
        <f t="shared" si="2"/>
        <v>109</v>
      </c>
      <c r="E16" s="43">
        <f t="shared" si="2"/>
        <v>112</v>
      </c>
      <c r="F16" s="43">
        <f t="shared" si="2"/>
        <v>113</v>
      </c>
      <c r="G16" s="43">
        <f t="shared" si="2"/>
        <v>112</v>
      </c>
      <c r="H16" s="166">
        <f t="shared" si="2"/>
        <v>88</v>
      </c>
    </row>
    <row r="17" spans="1:12" ht="18.75" customHeight="1" x14ac:dyDescent="0.3">
      <c r="A17" s="32"/>
      <c r="B17" s="42" t="s">
        <v>109</v>
      </c>
      <c r="C17" s="43">
        <v>68</v>
      </c>
      <c r="D17" s="43">
        <v>52</v>
      </c>
      <c r="E17" s="43">
        <v>54</v>
      </c>
      <c r="F17" s="43">
        <v>54</v>
      </c>
      <c r="G17" s="43">
        <v>60</v>
      </c>
      <c r="H17" s="167">
        <v>44</v>
      </c>
    </row>
    <row r="18" spans="1:12" ht="18.75" customHeight="1" x14ac:dyDescent="0.3">
      <c r="A18" s="42"/>
      <c r="B18" s="42" t="s">
        <v>110</v>
      </c>
      <c r="C18" s="43">
        <v>80</v>
      </c>
      <c r="D18" s="43">
        <v>57</v>
      </c>
      <c r="E18" s="43">
        <v>58</v>
      </c>
      <c r="F18" s="43">
        <v>59</v>
      </c>
      <c r="G18" s="43">
        <v>52</v>
      </c>
      <c r="H18" s="167">
        <v>44</v>
      </c>
      <c r="L18" s="24"/>
    </row>
    <row r="19" spans="1:12" ht="9.75" customHeight="1" x14ac:dyDescent="0.3">
      <c r="A19" s="32"/>
      <c r="B19" s="32"/>
      <c r="C19" s="43"/>
      <c r="D19" s="43"/>
      <c r="E19" s="43"/>
      <c r="F19" s="43"/>
      <c r="G19" s="43"/>
      <c r="H19" s="167"/>
      <c r="J19" s="1">
        <f>SUM(H19/H48*100)</f>
        <v>0</v>
      </c>
    </row>
    <row r="20" spans="1:12" ht="18.75" customHeight="1" x14ac:dyDescent="0.3">
      <c r="A20" s="42" t="s">
        <v>89</v>
      </c>
      <c r="B20" s="42" t="s">
        <v>108</v>
      </c>
      <c r="C20" s="43">
        <f t="shared" ref="C20:H20" si="3">SUM(C21:C22)</f>
        <v>5</v>
      </c>
      <c r="D20" s="43">
        <f t="shared" si="3"/>
        <v>3</v>
      </c>
      <c r="E20" s="43">
        <f t="shared" si="3"/>
        <v>4</v>
      </c>
      <c r="F20" s="43">
        <f t="shared" si="3"/>
        <v>4</v>
      </c>
      <c r="G20" s="43">
        <f t="shared" si="3"/>
        <v>4</v>
      </c>
      <c r="H20" s="166">
        <f t="shared" si="3"/>
        <v>1</v>
      </c>
    </row>
    <row r="21" spans="1:12" ht="18.75" customHeight="1" x14ac:dyDescent="0.3">
      <c r="A21" s="32" t="s">
        <v>90</v>
      </c>
      <c r="B21" s="42" t="s">
        <v>109</v>
      </c>
      <c r="C21" s="43">
        <v>1</v>
      </c>
      <c r="D21" s="43">
        <v>0</v>
      </c>
      <c r="E21" s="43">
        <v>1</v>
      </c>
      <c r="F21" s="43">
        <v>0</v>
      </c>
      <c r="G21" s="43">
        <v>4</v>
      </c>
      <c r="H21" s="43">
        <v>0</v>
      </c>
    </row>
    <row r="22" spans="1:12" ht="18.75" customHeight="1" x14ac:dyDescent="0.3">
      <c r="A22" s="32"/>
      <c r="B22" s="42" t="s">
        <v>110</v>
      </c>
      <c r="C22" s="43">
        <v>4</v>
      </c>
      <c r="D22" s="43">
        <v>3</v>
      </c>
      <c r="E22" s="43">
        <v>3</v>
      </c>
      <c r="F22" s="43">
        <v>4</v>
      </c>
      <c r="G22" s="43">
        <v>0</v>
      </c>
      <c r="H22" s="167">
        <v>1</v>
      </c>
    </row>
    <row r="23" spans="1:12" ht="9.75" customHeight="1" x14ac:dyDescent="0.3">
      <c r="A23" s="48"/>
      <c r="B23" s="32"/>
      <c r="C23" s="54"/>
      <c r="D23" s="54"/>
      <c r="E23" s="54"/>
      <c r="F23" s="54"/>
      <c r="G23" s="54"/>
      <c r="H23" s="167"/>
      <c r="J23" s="1">
        <f>SUM(H23/H48*100)</f>
        <v>0</v>
      </c>
    </row>
    <row r="24" spans="1:12" ht="18.75" customHeight="1" x14ac:dyDescent="0.3">
      <c r="A24" s="42" t="s">
        <v>91</v>
      </c>
      <c r="B24" s="42" t="s">
        <v>108</v>
      </c>
      <c r="C24" s="43">
        <f t="shared" ref="C24:H24" si="4">SUM(C25:C26)</f>
        <v>0</v>
      </c>
      <c r="D24" s="43">
        <f t="shared" si="4"/>
        <v>0</v>
      </c>
      <c r="E24" s="43">
        <f t="shared" si="4"/>
        <v>0</v>
      </c>
      <c r="F24" s="43">
        <f t="shared" si="4"/>
        <v>0</v>
      </c>
      <c r="G24" s="43">
        <f t="shared" si="4"/>
        <v>0</v>
      </c>
      <c r="H24" s="43">
        <f t="shared" si="4"/>
        <v>0</v>
      </c>
    </row>
    <row r="25" spans="1:12" ht="18.75" customHeight="1" x14ac:dyDescent="0.3">
      <c r="A25" s="32"/>
      <c r="B25" s="42" t="s">
        <v>109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</row>
    <row r="26" spans="1:12" ht="18.75" customHeight="1" x14ac:dyDescent="0.3">
      <c r="A26" s="42"/>
      <c r="B26" s="42" t="s">
        <v>110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12" ht="9.75" customHeight="1" x14ac:dyDescent="0.3">
      <c r="A27" s="48"/>
      <c r="B27" s="32"/>
      <c r="C27" s="54"/>
      <c r="D27" s="54"/>
      <c r="E27" s="54"/>
      <c r="F27" s="54"/>
      <c r="G27" s="54"/>
      <c r="H27" s="54"/>
      <c r="I27" s="197">
        <f>SUM(H19+H23+H27)</f>
        <v>0</v>
      </c>
      <c r="J27" s="1">
        <f>SUM(H27/H48*100)</f>
        <v>0</v>
      </c>
    </row>
    <row r="28" spans="1:12" ht="18.75" customHeight="1" x14ac:dyDescent="0.3">
      <c r="A28" s="42" t="s">
        <v>92</v>
      </c>
      <c r="B28" s="42" t="s">
        <v>108</v>
      </c>
      <c r="C28" s="43">
        <f t="shared" ref="C28:H28" si="5">SUM(C29:C30)</f>
        <v>0</v>
      </c>
      <c r="D28" s="43">
        <f t="shared" si="5"/>
        <v>0</v>
      </c>
      <c r="E28" s="43">
        <f t="shared" si="5"/>
        <v>0</v>
      </c>
      <c r="F28" s="43">
        <f t="shared" si="5"/>
        <v>0</v>
      </c>
      <c r="G28" s="43">
        <f t="shared" si="5"/>
        <v>0</v>
      </c>
      <c r="H28" s="43">
        <f t="shared" si="5"/>
        <v>0</v>
      </c>
      <c r="J28" s="1" t="s">
        <v>238</v>
      </c>
    </row>
    <row r="29" spans="1:12" ht="18.75" customHeight="1" x14ac:dyDescent="0.3">
      <c r="A29" s="32"/>
      <c r="B29" s="42" t="s">
        <v>109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</row>
    <row r="30" spans="1:12" ht="18.75" customHeight="1" x14ac:dyDescent="0.3">
      <c r="A30" s="42"/>
      <c r="B30" s="42" t="s">
        <v>110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</row>
    <row r="31" spans="1:12" ht="9.75" customHeight="1" x14ac:dyDescent="0.3">
      <c r="A31" s="48"/>
      <c r="B31" s="32"/>
      <c r="C31" s="54"/>
      <c r="D31" s="54"/>
      <c r="E31" s="54"/>
      <c r="F31" s="54"/>
      <c r="G31" s="54"/>
      <c r="H31" s="54"/>
    </row>
    <row r="32" spans="1:12" ht="18.75" customHeight="1" x14ac:dyDescent="0.3">
      <c r="A32" s="42" t="s">
        <v>93</v>
      </c>
      <c r="B32" s="42" t="s">
        <v>108</v>
      </c>
      <c r="C32" s="43">
        <f t="shared" ref="C32:H32" si="6">SUM(C33:C34)</f>
        <v>0</v>
      </c>
      <c r="D32" s="43">
        <f t="shared" si="6"/>
        <v>0</v>
      </c>
      <c r="E32" s="43">
        <f t="shared" si="6"/>
        <v>0</v>
      </c>
      <c r="F32" s="43">
        <f t="shared" si="6"/>
        <v>0</v>
      </c>
      <c r="G32" s="43">
        <f t="shared" si="6"/>
        <v>0</v>
      </c>
      <c r="H32" s="43">
        <f t="shared" si="6"/>
        <v>0</v>
      </c>
    </row>
    <row r="33" spans="1:9" ht="18.75" customHeight="1" x14ac:dyDescent="0.3">
      <c r="A33" s="32"/>
      <c r="B33" s="42" t="s">
        <v>109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</row>
    <row r="34" spans="1:9" ht="18.75" customHeight="1" x14ac:dyDescent="0.3">
      <c r="A34" s="42"/>
      <c r="B34" s="42" t="s">
        <v>110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</row>
    <row r="35" spans="1:9" ht="9.75" customHeight="1" x14ac:dyDescent="0.3">
      <c r="A35" s="48"/>
      <c r="B35" s="32"/>
      <c r="C35" s="54"/>
      <c r="D35" s="54"/>
      <c r="E35" s="54"/>
      <c r="F35" s="54"/>
      <c r="G35" s="54"/>
      <c r="H35" s="54"/>
    </row>
    <row r="36" spans="1:9" ht="18.75" customHeight="1" x14ac:dyDescent="0.3">
      <c r="A36" s="42" t="s">
        <v>94</v>
      </c>
      <c r="B36" s="42" t="s">
        <v>108</v>
      </c>
      <c r="C36" s="43">
        <f t="shared" ref="C36:H36" si="7">SUM(C37:C38)</f>
        <v>0</v>
      </c>
      <c r="D36" s="43">
        <f t="shared" si="7"/>
        <v>0</v>
      </c>
      <c r="E36" s="43">
        <f t="shared" si="7"/>
        <v>0</v>
      </c>
      <c r="F36" s="43">
        <f t="shared" si="7"/>
        <v>0</v>
      </c>
      <c r="G36" s="43">
        <f t="shared" si="7"/>
        <v>0</v>
      </c>
      <c r="H36" s="43">
        <f t="shared" si="7"/>
        <v>0</v>
      </c>
    </row>
    <row r="37" spans="1:9" ht="18.75" customHeight="1" x14ac:dyDescent="0.3">
      <c r="A37" s="32"/>
      <c r="B37" s="42" t="s">
        <v>109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</row>
    <row r="38" spans="1:9" ht="18.75" customHeight="1" x14ac:dyDescent="0.3">
      <c r="A38" s="42"/>
      <c r="B38" s="42" t="s">
        <v>110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</row>
    <row r="39" spans="1:9" ht="9.75" customHeight="1" x14ac:dyDescent="0.3">
      <c r="A39" s="48"/>
      <c r="B39" s="32"/>
      <c r="C39" s="54"/>
      <c r="D39" s="54"/>
      <c r="E39" s="54"/>
      <c r="F39" s="54"/>
      <c r="G39" s="54"/>
      <c r="H39" s="54"/>
      <c r="I39" s="197">
        <f>SUM(H31+H35+H39)</f>
        <v>0</v>
      </c>
    </row>
    <row r="40" spans="1:9" ht="18.75" customHeight="1" x14ac:dyDescent="0.3">
      <c r="A40" s="42" t="s">
        <v>95</v>
      </c>
      <c r="B40" s="42" t="s">
        <v>108</v>
      </c>
      <c r="C40" s="43">
        <f t="shared" ref="C40:H40" si="8">SUM(C41:C42)</f>
        <v>0</v>
      </c>
      <c r="D40" s="43">
        <f t="shared" si="8"/>
        <v>0</v>
      </c>
      <c r="E40" s="43">
        <f t="shared" si="8"/>
        <v>0</v>
      </c>
      <c r="F40" s="43">
        <f t="shared" si="8"/>
        <v>0</v>
      </c>
      <c r="G40" s="43">
        <f t="shared" si="8"/>
        <v>0</v>
      </c>
      <c r="H40" s="43">
        <f t="shared" si="8"/>
        <v>0</v>
      </c>
    </row>
    <row r="41" spans="1:9" ht="18.75" customHeight="1" x14ac:dyDescent="0.3">
      <c r="A41" s="32"/>
      <c r="B41" s="42" t="s">
        <v>109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</row>
    <row r="42" spans="1:9" ht="18.75" customHeight="1" x14ac:dyDescent="0.3">
      <c r="A42" s="42"/>
      <c r="B42" s="42" t="s">
        <v>110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</row>
    <row r="43" spans="1:9" ht="9.75" customHeight="1" x14ac:dyDescent="0.3">
      <c r="A43" s="48"/>
      <c r="B43" s="32"/>
      <c r="C43" s="54"/>
      <c r="D43" s="54"/>
      <c r="E43" s="54"/>
      <c r="F43" s="54"/>
      <c r="G43" s="54"/>
      <c r="H43" s="167"/>
    </row>
    <row r="44" spans="1:9" ht="18.75" customHeight="1" x14ac:dyDescent="0.3">
      <c r="A44" s="42" t="s">
        <v>96</v>
      </c>
      <c r="B44" s="42" t="s">
        <v>108</v>
      </c>
      <c r="C44" s="43">
        <f t="shared" ref="C44:H44" si="9">SUM(C45:C46)</f>
        <v>1</v>
      </c>
      <c r="D44" s="43">
        <f t="shared" si="9"/>
        <v>0</v>
      </c>
      <c r="E44" s="43">
        <f t="shared" si="9"/>
        <v>0</v>
      </c>
      <c r="F44" s="43">
        <f t="shared" si="9"/>
        <v>0</v>
      </c>
      <c r="G44" s="43">
        <f t="shared" si="9"/>
        <v>0</v>
      </c>
      <c r="H44" s="166">
        <f t="shared" si="9"/>
        <v>2</v>
      </c>
    </row>
    <row r="45" spans="1:9" ht="18.75" customHeight="1" x14ac:dyDescent="0.3">
      <c r="A45" s="32" t="s">
        <v>14</v>
      </c>
      <c r="B45" s="42" t="s">
        <v>109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166">
        <v>1</v>
      </c>
    </row>
    <row r="46" spans="1:9" ht="18.75" customHeight="1" x14ac:dyDescent="0.3">
      <c r="A46" s="48"/>
      <c r="B46" s="42" t="s">
        <v>110</v>
      </c>
      <c r="C46" s="43">
        <v>1</v>
      </c>
      <c r="D46" s="43">
        <v>0</v>
      </c>
      <c r="E46" s="43">
        <v>0</v>
      </c>
      <c r="F46" s="43">
        <v>0</v>
      </c>
      <c r="G46" s="43">
        <v>0</v>
      </c>
      <c r="H46" s="166">
        <v>1</v>
      </c>
    </row>
    <row r="47" spans="1:9" ht="9.75" customHeight="1" x14ac:dyDescent="0.3">
      <c r="A47" s="42"/>
      <c r="B47" s="32"/>
      <c r="C47" s="54"/>
      <c r="D47" s="54"/>
      <c r="E47" s="54"/>
      <c r="F47" s="54"/>
      <c r="G47" s="54"/>
      <c r="H47" s="167"/>
    </row>
    <row r="48" spans="1:9" ht="18.75" customHeight="1" x14ac:dyDescent="0.3">
      <c r="A48" s="42" t="s">
        <v>15</v>
      </c>
      <c r="B48" s="42" t="s">
        <v>108</v>
      </c>
      <c r="C48" s="43">
        <f t="shared" ref="C48:H48" si="10">SUM(C49:C50)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4</v>
      </c>
      <c r="H48" s="166">
        <f t="shared" si="10"/>
        <v>2</v>
      </c>
    </row>
    <row r="49" spans="1:10" ht="18.75" customHeight="1" x14ac:dyDescent="0.3">
      <c r="A49" s="32" t="s">
        <v>16</v>
      </c>
      <c r="B49" s="42" t="s">
        <v>109</v>
      </c>
      <c r="C49" s="43">
        <v>0</v>
      </c>
      <c r="D49" s="43">
        <v>0</v>
      </c>
      <c r="E49" s="43">
        <v>0</v>
      </c>
      <c r="F49" s="43">
        <v>0</v>
      </c>
      <c r="G49" s="43">
        <v>2</v>
      </c>
      <c r="H49" s="167">
        <v>1</v>
      </c>
    </row>
    <row r="50" spans="1:10" ht="18.75" customHeight="1" x14ac:dyDescent="0.3">
      <c r="A50" s="42"/>
      <c r="B50" s="42" t="s">
        <v>110</v>
      </c>
      <c r="C50" s="43">
        <v>0</v>
      </c>
      <c r="D50" s="43">
        <v>0</v>
      </c>
      <c r="E50" s="43">
        <v>0</v>
      </c>
      <c r="F50" s="43">
        <v>0</v>
      </c>
      <c r="G50" s="43">
        <v>2</v>
      </c>
      <c r="H50" s="167">
        <v>1</v>
      </c>
    </row>
    <row r="51" spans="1:10" ht="5.25" customHeight="1" x14ac:dyDescent="0.3">
      <c r="A51" s="59"/>
      <c r="B51" s="59"/>
      <c r="C51" s="58"/>
      <c r="D51" s="58"/>
      <c r="E51" s="58"/>
      <c r="F51" s="58"/>
      <c r="G51" s="58"/>
      <c r="H51" s="143"/>
      <c r="I51" s="197">
        <f>SUM(H43+H47+H51)</f>
        <v>0</v>
      </c>
    </row>
    <row r="52" spans="1:10" ht="7.5" customHeight="1" x14ac:dyDescent="0.3">
      <c r="A52" s="56"/>
      <c r="B52" s="56"/>
      <c r="C52" s="61"/>
      <c r="D52" s="61"/>
      <c r="E52" s="61"/>
      <c r="F52" s="61"/>
      <c r="G52" s="61"/>
    </row>
    <row r="53" spans="1:10" ht="18.75" customHeight="1" x14ac:dyDescent="0.3">
      <c r="A53" s="28" t="s">
        <v>0</v>
      </c>
      <c r="B53" s="48" t="s">
        <v>117</v>
      </c>
      <c r="C53" s="164">
        <f t="shared" ref="C53:G55" si="11">C48+C44+C40+C36+C32+C28+C24+C20+C16+C12+C8</f>
        <v>4924</v>
      </c>
      <c r="D53" s="164">
        <f t="shared" si="11"/>
        <v>4745</v>
      </c>
      <c r="E53" s="164">
        <f t="shared" si="11"/>
        <v>4692</v>
      </c>
      <c r="F53" s="164">
        <f t="shared" si="11"/>
        <v>4942</v>
      </c>
      <c r="G53" s="164">
        <f t="shared" si="11"/>
        <v>5280</v>
      </c>
      <c r="H53" s="164">
        <f>H48+H44+H40+H36+H32+H28+H24+H20+H16+H12+H8</f>
        <v>4941</v>
      </c>
      <c r="I53" s="10"/>
    </row>
    <row r="54" spans="1:10" ht="18.75" customHeight="1" x14ac:dyDescent="0.3">
      <c r="A54" s="48" t="s">
        <v>1</v>
      </c>
      <c r="B54" s="69" t="s">
        <v>112</v>
      </c>
      <c r="C54" s="163">
        <f t="shared" si="11"/>
        <v>2570</v>
      </c>
      <c r="D54" s="163">
        <f t="shared" si="11"/>
        <v>2453</v>
      </c>
      <c r="E54" s="163">
        <f t="shared" si="11"/>
        <v>2406</v>
      </c>
      <c r="F54" s="163">
        <f t="shared" si="11"/>
        <v>2610</v>
      </c>
      <c r="G54" s="163">
        <f t="shared" si="11"/>
        <v>2749</v>
      </c>
      <c r="H54" s="163">
        <f>H49+H45+H41+H37+H33+H29+H25+H21+H17+H13+H9</f>
        <v>2566</v>
      </c>
      <c r="I54" s="10"/>
      <c r="J54" s="140"/>
    </row>
    <row r="55" spans="1:10" ht="18.75" customHeight="1" x14ac:dyDescent="0.3">
      <c r="B55" s="69" t="s">
        <v>113</v>
      </c>
      <c r="C55" s="164">
        <f t="shared" si="11"/>
        <v>2354</v>
      </c>
      <c r="D55" s="164">
        <f t="shared" si="11"/>
        <v>2292</v>
      </c>
      <c r="E55" s="164">
        <f t="shared" si="11"/>
        <v>2286</v>
      </c>
      <c r="F55" s="164">
        <f t="shared" si="11"/>
        <v>2332</v>
      </c>
      <c r="G55" s="164">
        <f t="shared" si="11"/>
        <v>2531</v>
      </c>
      <c r="H55" s="164">
        <f>H50+H46+H42+H38+H34+H30+H26+H22+H18+H14+H10</f>
        <v>2375</v>
      </c>
      <c r="I55" s="10"/>
    </row>
    <row r="56" spans="1:10" ht="5.25" customHeight="1" x14ac:dyDescent="0.3">
      <c r="A56" s="11"/>
      <c r="B56" s="11"/>
      <c r="C56" s="26"/>
      <c r="D56" s="26"/>
      <c r="E56" s="26"/>
      <c r="F56" s="26"/>
      <c r="G56" s="62"/>
      <c r="H56" s="62"/>
      <c r="I56" s="10">
        <f>SUM(I15:I51)</f>
        <v>0</v>
      </c>
    </row>
    <row r="57" spans="1:10" ht="5.0999999999999996" customHeight="1" x14ac:dyDescent="0.3">
      <c r="A57" s="8"/>
      <c r="B57" s="8"/>
      <c r="C57" s="9"/>
      <c r="D57" s="9"/>
      <c r="E57" s="9"/>
      <c r="F57" s="9"/>
      <c r="G57" s="9"/>
      <c r="H57" s="9"/>
    </row>
    <row r="58" spans="1:10" ht="15.75" customHeight="1" x14ac:dyDescent="0.3">
      <c r="A58" s="8"/>
      <c r="B58" s="2"/>
      <c r="C58" s="1"/>
      <c r="D58" s="1"/>
      <c r="E58" s="3"/>
      <c r="F58" s="1"/>
      <c r="G58" s="50"/>
      <c r="H58" s="50" t="s">
        <v>2</v>
      </c>
    </row>
    <row r="59" spans="1:10" ht="15.75" customHeight="1" x14ac:dyDescent="0.3">
      <c r="A59" s="8"/>
      <c r="B59" s="8"/>
      <c r="C59" s="9"/>
      <c r="D59" s="9"/>
      <c r="E59" s="9"/>
      <c r="F59" s="9"/>
      <c r="G59" s="51"/>
      <c r="H59" s="51" t="s">
        <v>3</v>
      </c>
    </row>
  </sheetData>
  <sheetProtection selectLockedCells="1" selectUnlockedCells="1"/>
  <mergeCells count="1">
    <mergeCell ref="C5:H5"/>
  </mergeCells>
  <pageMargins left="0.7" right="0.7" top="0.5" bottom="0.5" header="0.3" footer="0.3"/>
  <pageSetup paperSize="9" scale="79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I56"/>
  <sheetViews>
    <sheetView view="pageBreakPreview" zoomScale="70" zoomScaleNormal="100" zoomScaleSheetLayoutView="70" zoomScalePageLayoutView="70" workbookViewId="0">
      <selection activeCell="G34" sqref="G34"/>
    </sheetView>
  </sheetViews>
  <sheetFormatPr defaultColWidth="11.44140625" defaultRowHeight="15.6" x14ac:dyDescent="0.3"/>
  <cols>
    <col min="1" max="1" width="20.88671875" style="1" customWidth="1"/>
    <col min="2" max="2" width="22.44140625" style="1" customWidth="1"/>
    <col min="3" max="8" width="11" style="4" customWidth="1"/>
    <col min="9" max="9" width="13" style="1" bestFit="1" customWidth="1"/>
    <col min="10" max="16384" width="11.44140625" style="1"/>
  </cols>
  <sheetData>
    <row r="1" spans="1:9" ht="20.25" customHeight="1" x14ac:dyDescent="0.35">
      <c r="A1" s="27" t="s">
        <v>131</v>
      </c>
      <c r="B1" s="69" t="s">
        <v>154</v>
      </c>
      <c r="C1" s="29"/>
      <c r="D1" s="30"/>
      <c r="E1" s="30"/>
      <c r="F1" s="30"/>
      <c r="G1" s="30"/>
      <c r="H1" s="30"/>
    </row>
    <row r="2" spans="1:9" ht="20.25" customHeight="1" x14ac:dyDescent="0.35">
      <c r="A2" s="31" t="s">
        <v>132</v>
      </c>
      <c r="B2" s="32" t="s">
        <v>155</v>
      </c>
      <c r="C2" s="29"/>
      <c r="D2" s="33"/>
      <c r="E2" s="33"/>
      <c r="F2" s="33"/>
      <c r="G2" s="33"/>
      <c r="H2" s="33"/>
    </row>
    <row r="3" spans="1:9" ht="20.25" customHeight="1" x14ac:dyDescent="0.35">
      <c r="A3" s="34"/>
      <c r="B3" s="34"/>
      <c r="C3" s="29"/>
      <c r="D3" s="29"/>
      <c r="E3" s="35"/>
      <c r="F3" s="202"/>
      <c r="G3" s="202"/>
      <c r="H3" s="1"/>
    </row>
    <row r="4" spans="1:9" ht="24.75" customHeight="1" x14ac:dyDescent="0.3">
      <c r="A4" s="36" t="s">
        <v>17</v>
      </c>
      <c r="B4" s="37" t="s">
        <v>5</v>
      </c>
      <c r="C4" s="203" t="s">
        <v>219</v>
      </c>
      <c r="D4" s="204"/>
      <c r="E4" s="204"/>
      <c r="F4" s="204"/>
      <c r="G4" s="204"/>
      <c r="H4" s="204"/>
    </row>
    <row r="5" spans="1:9" ht="24.75" customHeight="1" x14ac:dyDescent="0.3">
      <c r="A5" s="38" t="s">
        <v>18</v>
      </c>
      <c r="B5" s="39" t="s">
        <v>7</v>
      </c>
      <c r="C5" s="64">
        <v>2017</v>
      </c>
      <c r="D5" s="64">
        <v>2018</v>
      </c>
      <c r="E5" s="64">
        <v>2019</v>
      </c>
      <c r="F5" s="64">
        <v>2020</v>
      </c>
      <c r="G5" s="64">
        <v>2021</v>
      </c>
      <c r="H5" s="144">
        <v>2022</v>
      </c>
    </row>
    <row r="6" spans="1:9" ht="7.5" customHeight="1" x14ac:dyDescent="0.35">
      <c r="A6" s="40"/>
      <c r="B6" s="34"/>
      <c r="C6" s="41"/>
      <c r="D6" s="41"/>
      <c r="E6" s="41"/>
      <c r="F6" s="41"/>
      <c r="G6" s="41"/>
    </row>
    <row r="7" spans="1:9" ht="21.75" customHeight="1" x14ac:dyDescent="0.3">
      <c r="A7" s="42" t="s">
        <v>19</v>
      </c>
      <c r="B7" s="52" t="s">
        <v>108</v>
      </c>
      <c r="C7" s="43">
        <v>5440</v>
      </c>
      <c r="D7" s="43">
        <v>5218</v>
      </c>
      <c r="E7" s="43">
        <v>5251</v>
      </c>
      <c r="F7" s="43">
        <f>SUM(F8:F9)</f>
        <v>5562</v>
      </c>
      <c r="G7" s="43">
        <f>SUM(G8:G9)</f>
        <v>5828</v>
      </c>
      <c r="H7" s="43">
        <f>SUM(H8:H9)</f>
        <v>5451</v>
      </c>
      <c r="I7" s="17"/>
    </row>
    <row r="8" spans="1:9" ht="21.75" customHeight="1" x14ac:dyDescent="0.3">
      <c r="A8" s="44"/>
      <c r="B8" s="52" t="s">
        <v>109</v>
      </c>
      <c r="C8" s="43">
        <v>2830</v>
      </c>
      <c r="D8" s="43">
        <v>2709</v>
      </c>
      <c r="E8" s="43">
        <v>2686</v>
      </c>
      <c r="F8" s="43">
        <v>2901</v>
      </c>
      <c r="G8" s="43">
        <v>3015</v>
      </c>
      <c r="H8" s="43">
        <v>2827</v>
      </c>
      <c r="I8" s="128"/>
    </row>
    <row r="9" spans="1:9" ht="21.75" customHeight="1" x14ac:dyDescent="0.35">
      <c r="A9" s="45"/>
      <c r="B9" s="52" t="s">
        <v>110</v>
      </c>
      <c r="C9" s="43">
        <v>2610</v>
      </c>
      <c r="D9" s="43">
        <v>2509</v>
      </c>
      <c r="E9" s="43">
        <v>2565</v>
      </c>
      <c r="F9" s="43">
        <v>2661</v>
      </c>
      <c r="G9" s="43">
        <v>2813</v>
      </c>
      <c r="H9" s="43">
        <v>2624</v>
      </c>
    </row>
    <row r="10" spans="1:9" ht="21.75" customHeight="1" x14ac:dyDescent="0.35">
      <c r="A10" s="34"/>
      <c r="B10" s="53"/>
      <c r="C10" s="54"/>
      <c r="D10" s="54"/>
      <c r="E10" s="54"/>
      <c r="F10" s="54"/>
      <c r="G10" s="54"/>
      <c r="H10" s="54"/>
    </row>
    <row r="11" spans="1:9" ht="21.75" customHeight="1" x14ac:dyDescent="0.3">
      <c r="A11" s="42" t="s">
        <v>20</v>
      </c>
      <c r="B11" s="52" t="s">
        <v>108</v>
      </c>
      <c r="C11" s="43">
        <v>963</v>
      </c>
      <c r="D11" s="43">
        <v>902</v>
      </c>
      <c r="E11" s="43">
        <v>862</v>
      </c>
      <c r="F11" s="43">
        <f>SUM(F12:F13)</f>
        <v>901</v>
      </c>
      <c r="G11" s="43">
        <f>SUM(G12:G13)</f>
        <v>871</v>
      </c>
      <c r="H11" s="43">
        <f>SUM(H12:H13)</f>
        <v>797</v>
      </c>
    </row>
    <row r="12" spans="1:9" ht="21.75" customHeight="1" x14ac:dyDescent="0.3">
      <c r="A12" s="42"/>
      <c r="B12" s="52" t="s">
        <v>109</v>
      </c>
      <c r="C12" s="43">
        <v>517</v>
      </c>
      <c r="D12" s="43">
        <v>485</v>
      </c>
      <c r="E12" s="43">
        <v>466</v>
      </c>
      <c r="F12" s="43">
        <v>467</v>
      </c>
      <c r="G12" s="43">
        <v>449</v>
      </c>
      <c r="H12" s="43">
        <v>432</v>
      </c>
    </row>
    <row r="13" spans="1:9" ht="21.75" customHeight="1" x14ac:dyDescent="0.3">
      <c r="A13" s="42"/>
      <c r="B13" s="52" t="s">
        <v>110</v>
      </c>
      <c r="C13" s="43">
        <v>446</v>
      </c>
      <c r="D13" s="43">
        <v>417</v>
      </c>
      <c r="E13" s="43">
        <v>396</v>
      </c>
      <c r="F13" s="43">
        <v>434</v>
      </c>
      <c r="G13" s="43">
        <v>422</v>
      </c>
      <c r="H13" s="43">
        <v>365</v>
      </c>
    </row>
    <row r="14" spans="1:9" ht="21.75" customHeight="1" x14ac:dyDescent="0.3">
      <c r="A14" s="42"/>
      <c r="B14" s="53"/>
      <c r="C14" s="54"/>
      <c r="D14" s="54"/>
      <c r="E14" s="54"/>
      <c r="F14" s="54"/>
      <c r="G14" s="54"/>
      <c r="H14" s="54"/>
    </row>
    <row r="15" spans="1:9" ht="21.75" customHeight="1" x14ac:dyDescent="0.3">
      <c r="A15" s="42" t="s">
        <v>21</v>
      </c>
      <c r="B15" s="52" t="s">
        <v>108</v>
      </c>
      <c r="C15" s="43">
        <v>28</v>
      </c>
      <c r="D15" s="43">
        <v>68</v>
      </c>
      <c r="E15" s="43">
        <v>47</v>
      </c>
      <c r="F15" s="43">
        <f>SUM(F16:F17)</f>
        <v>33</v>
      </c>
      <c r="G15" s="43">
        <f>SUM(G16:G17)</f>
        <v>42</v>
      </c>
      <c r="H15" s="43">
        <f>SUM(H16:H17)</f>
        <v>6</v>
      </c>
      <c r="I15" s="17"/>
    </row>
    <row r="16" spans="1:9" ht="21.75" customHeight="1" x14ac:dyDescent="0.3">
      <c r="A16" s="42"/>
      <c r="B16" s="52" t="s">
        <v>109</v>
      </c>
      <c r="C16" s="43">
        <v>18</v>
      </c>
      <c r="D16" s="43">
        <v>37</v>
      </c>
      <c r="E16" s="43">
        <v>25</v>
      </c>
      <c r="F16" s="43">
        <v>22</v>
      </c>
      <c r="G16" s="43">
        <v>24</v>
      </c>
      <c r="H16" s="43">
        <v>4</v>
      </c>
    </row>
    <row r="17" spans="1:9" ht="21.75" customHeight="1" x14ac:dyDescent="0.3">
      <c r="A17" s="42"/>
      <c r="B17" s="52" t="s">
        <v>110</v>
      </c>
      <c r="C17" s="43">
        <v>10</v>
      </c>
      <c r="D17" s="43">
        <v>31</v>
      </c>
      <c r="E17" s="43">
        <v>22</v>
      </c>
      <c r="F17" s="43">
        <v>11</v>
      </c>
      <c r="G17" s="43">
        <v>18</v>
      </c>
      <c r="H17" s="43">
        <v>2</v>
      </c>
    </row>
    <row r="18" spans="1:9" ht="21.75" customHeight="1" x14ac:dyDescent="0.3">
      <c r="A18" s="42"/>
      <c r="B18" s="52"/>
      <c r="C18" s="43"/>
      <c r="D18" s="43"/>
      <c r="E18" s="43"/>
      <c r="F18" s="43"/>
      <c r="G18" s="43"/>
      <c r="H18" s="43"/>
    </row>
    <row r="19" spans="1:9" ht="21.75" customHeight="1" x14ac:dyDescent="0.3">
      <c r="A19" s="42" t="s">
        <v>22</v>
      </c>
      <c r="B19" s="52" t="s">
        <v>108</v>
      </c>
      <c r="C19" s="43">
        <v>21</v>
      </c>
      <c r="D19" s="43">
        <v>11</v>
      </c>
      <c r="E19" s="43">
        <v>18</v>
      </c>
      <c r="F19" s="43">
        <f>SUM(F20:F21)</f>
        <v>2</v>
      </c>
      <c r="G19" s="43">
        <f>SUM(G20:G21)</f>
        <v>10</v>
      </c>
      <c r="H19" s="43">
        <f>SUM(H20:H21)</f>
        <v>0</v>
      </c>
    </row>
    <row r="20" spans="1:9" ht="21.75" customHeight="1" x14ac:dyDescent="0.3">
      <c r="A20" s="42"/>
      <c r="B20" s="52" t="s">
        <v>109</v>
      </c>
      <c r="C20" s="43">
        <v>11</v>
      </c>
      <c r="D20" s="43">
        <v>8</v>
      </c>
      <c r="E20" s="43">
        <v>9</v>
      </c>
      <c r="F20" s="43">
        <v>1</v>
      </c>
      <c r="G20" s="43">
        <v>5</v>
      </c>
      <c r="H20" s="43">
        <v>0</v>
      </c>
    </row>
    <row r="21" spans="1:9" ht="21.75" customHeight="1" x14ac:dyDescent="0.3">
      <c r="A21" s="44"/>
      <c r="B21" s="52" t="s">
        <v>110</v>
      </c>
      <c r="C21" s="43">
        <v>10</v>
      </c>
      <c r="D21" s="43">
        <v>3</v>
      </c>
      <c r="E21" s="43">
        <v>9</v>
      </c>
      <c r="F21" s="43">
        <v>1</v>
      </c>
      <c r="G21" s="43">
        <v>5</v>
      </c>
      <c r="H21" s="43">
        <v>0</v>
      </c>
    </row>
    <row r="22" spans="1:9" ht="7.5" customHeight="1" x14ac:dyDescent="0.35">
      <c r="A22" s="45"/>
      <c r="B22" s="53"/>
      <c r="C22" s="43"/>
      <c r="D22" s="54"/>
      <c r="E22" s="54"/>
      <c r="F22" s="54"/>
      <c r="G22" s="54"/>
      <c r="H22" s="143"/>
    </row>
    <row r="23" spans="1:9" ht="7.5" customHeight="1" x14ac:dyDescent="0.35">
      <c r="A23" s="46"/>
      <c r="B23" s="57"/>
      <c r="C23" s="55"/>
      <c r="D23" s="55"/>
      <c r="E23" s="55"/>
      <c r="F23" s="55"/>
      <c r="G23" s="55"/>
    </row>
    <row r="24" spans="1:9" ht="21.75" customHeight="1" x14ac:dyDescent="0.3">
      <c r="A24" s="28" t="s">
        <v>0</v>
      </c>
      <c r="B24" s="70" t="s">
        <v>111</v>
      </c>
      <c r="C24" s="47">
        <f t="shared" ref="C24:H24" si="0">SUM(C7,C11,C15,C19)</f>
        <v>6452</v>
      </c>
      <c r="D24" s="47">
        <f t="shared" si="0"/>
        <v>6199</v>
      </c>
      <c r="E24" s="47">
        <f t="shared" si="0"/>
        <v>6178</v>
      </c>
      <c r="F24" s="47">
        <f t="shared" si="0"/>
        <v>6498</v>
      </c>
      <c r="G24" s="47">
        <f t="shared" si="0"/>
        <v>6751</v>
      </c>
      <c r="H24" s="47">
        <f t="shared" si="0"/>
        <v>6254</v>
      </c>
      <c r="I24" s="198"/>
    </row>
    <row r="25" spans="1:9" ht="21.75" customHeight="1" x14ac:dyDescent="0.3">
      <c r="A25" s="48" t="s">
        <v>1</v>
      </c>
      <c r="B25" s="70" t="s">
        <v>112</v>
      </c>
      <c r="C25" s="47">
        <v>3382</v>
      </c>
      <c r="D25" s="47">
        <v>3376</v>
      </c>
      <c r="E25" s="47">
        <v>3239</v>
      </c>
      <c r="F25" s="47">
        <f t="shared" ref="F25:H26" si="1">SUM(F8,F12,F16,F20)</f>
        <v>3391</v>
      </c>
      <c r="G25" s="47">
        <f t="shared" si="1"/>
        <v>3493</v>
      </c>
      <c r="H25" s="47">
        <f t="shared" si="1"/>
        <v>3263</v>
      </c>
      <c r="I25" s="198"/>
    </row>
    <row r="26" spans="1:9" ht="21.75" customHeight="1" x14ac:dyDescent="0.3">
      <c r="A26" s="49"/>
      <c r="B26" s="70" t="s">
        <v>113</v>
      </c>
      <c r="C26" s="47">
        <v>3055</v>
      </c>
      <c r="D26" s="47">
        <v>3076</v>
      </c>
      <c r="E26" s="47">
        <v>2960</v>
      </c>
      <c r="F26" s="47">
        <f t="shared" si="1"/>
        <v>3107</v>
      </c>
      <c r="G26" s="47">
        <f t="shared" si="1"/>
        <v>3258</v>
      </c>
      <c r="H26" s="47">
        <f t="shared" si="1"/>
        <v>2991</v>
      </c>
      <c r="I26" s="199"/>
    </row>
    <row r="27" spans="1:9" ht="7.5" customHeight="1" x14ac:dyDescent="0.3">
      <c r="A27" s="12"/>
      <c r="B27" s="25"/>
      <c r="C27" s="26"/>
      <c r="D27" s="26"/>
      <c r="E27" s="26"/>
      <c r="F27" s="26"/>
      <c r="G27" s="26"/>
      <c r="H27" s="26"/>
      <c r="I27" s="17"/>
    </row>
    <row r="28" spans="1:9" ht="21.75" customHeight="1" x14ac:dyDescent="0.3">
      <c r="A28" s="8"/>
      <c r="C28" s="14"/>
      <c r="D28" s="14"/>
      <c r="E28" s="14"/>
      <c r="F28" s="14"/>
      <c r="G28" s="14"/>
      <c r="H28" s="14"/>
    </row>
    <row r="29" spans="1:9" ht="21.75" customHeight="1" x14ac:dyDescent="0.3">
      <c r="A29" s="8"/>
      <c r="B29" s="2"/>
      <c r="C29" s="1"/>
      <c r="D29" s="1"/>
      <c r="E29" s="3"/>
      <c r="F29" s="1"/>
      <c r="G29" s="50"/>
      <c r="H29" s="50" t="s">
        <v>2</v>
      </c>
    </row>
    <row r="30" spans="1:9" ht="21.75" customHeight="1" x14ac:dyDescent="0.3">
      <c r="A30" s="8"/>
      <c r="B30" s="8"/>
      <c r="C30" s="9"/>
      <c r="D30" s="9"/>
      <c r="E30" s="9"/>
      <c r="F30" s="9"/>
      <c r="G30" s="51"/>
      <c r="H30" s="51" t="s">
        <v>3</v>
      </c>
    </row>
    <row r="31" spans="1:9" ht="15" customHeight="1" x14ac:dyDescent="0.3">
      <c r="A31" s="8"/>
      <c r="B31" s="8"/>
      <c r="C31" s="9"/>
      <c r="D31" s="9"/>
      <c r="E31" s="9"/>
      <c r="F31" s="9"/>
      <c r="G31" s="9"/>
      <c r="H31" s="9"/>
    </row>
    <row r="32" spans="1:9" ht="15" customHeight="1" x14ac:dyDescent="0.3">
      <c r="A32" s="8"/>
      <c r="B32" s="8"/>
      <c r="C32" s="9"/>
      <c r="D32" s="9"/>
      <c r="E32" s="9"/>
      <c r="F32" s="9"/>
      <c r="G32" s="9"/>
      <c r="H32" s="9"/>
    </row>
    <row r="33" spans="1:9" x14ac:dyDescent="0.3">
      <c r="A33" s="8"/>
      <c r="B33" s="8"/>
      <c r="C33" s="9"/>
      <c r="D33" s="9"/>
      <c r="E33" s="9"/>
      <c r="F33" s="9"/>
      <c r="G33" s="9"/>
      <c r="H33" s="9"/>
    </row>
    <row r="34" spans="1:9" x14ac:dyDescent="0.3">
      <c r="A34" s="8"/>
      <c r="B34" s="8"/>
      <c r="C34" s="9"/>
      <c r="D34" s="9"/>
      <c r="E34" s="9"/>
      <c r="F34" s="9"/>
      <c r="G34" s="9"/>
      <c r="H34" s="9"/>
    </row>
    <row r="35" spans="1:9" x14ac:dyDescent="0.3">
      <c r="A35" s="8"/>
      <c r="B35" s="8"/>
      <c r="C35" s="9"/>
      <c r="D35" s="9"/>
      <c r="E35" s="9"/>
      <c r="F35" s="9"/>
      <c r="G35" s="9"/>
      <c r="H35" s="9"/>
    </row>
    <row r="36" spans="1:9" x14ac:dyDescent="0.3">
      <c r="A36" s="8"/>
      <c r="B36" s="8"/>
      <c r="C36" s="9"/>
      <c r="D36" s="9"/>
      <c r="E36" s="9"/>
      <c r="F36" s="9"/>
      <c r="G36" s="9"/>
      <c r="H36" s="9"/>
    </row>
    <row r="37" spans="1:9" x14ac:dyDescent="0.3">
      <c r="A37" s="8"/>
      <c r="B37" s="8"/>
      <c r="C37" s="9"/>
      <c r="D37" s="9"/>
      <c r="E37" s="9"/>
      <c r="F37" s="9"/>
      <c r="G37" s="9"/>
      <c r="H37" s="9"/>
    </row>
    <row r="38" spans="1:9" x14ac:dyDescent="0.3">
      <c r="A38" s="8"/>
      <c r="B38" s="8"/>
      <c r="C38" s="9"/>
      <c r="D38" s="9"/>
      <c r="E38" s="9"/>
      <c r="F38" s="9"/>
      <c r="G38" s="9"/>
      <c r="H38" s="9"/>
    </row>
    <row r="39" spans="1:9" x14ac:dyDescent="0.3">
      <c r="A39" s="8"/>
      <c r="B39" s="8"/>
      <c r="C39" s="9"/>
      <c r="D39" s="9"/>
      <c r="E39" s="9"/>
      <c r="F39" s="9"/>
      <c r="G39" s="9"/>
      <c r="H39" s="9"/>
      <c r="I39" s="17"/>
    </row>
    <row r="41" spans="1:9" x14ac:dyDescent="0.3">
      <c r="A41" s="2"/>
      <c r="B41" s="2"/>
    </row>
    <row r="42" spans="1:9" ht="12" customHeight="1" x14ac:dyDescent="0.3"/>
    <row r="43" spans="1:9" x14ac:dyDescent="0.3">
      <c r="A43" s="7"/>
    </row>
    <row r="45" spans="1:9" x14ac:dyDescent="0.3">
      <c r="B45" s="7"/>
    </row>
    <row r="51" spans="9:9" x14ac:dyDescent="0.3">
      <c r="I51" s="17"/>
    </row>
    <row r="56" spans="9:9" x14ac:dyDescent="0.3">
      <c r="I56" s="17"/>
    </row>
  </sheetData>
  <sheetProtection selectLockedCells="1" selectUnlockedCells="1"/>
  <mergeCells count="2">
    <mergeCell ref="F3:G3"/>
    <mergeCell ref="C4:H4"/>
  </mergeCells>
  <pageMargins left="0.7" right="0.7" top="0.5" bottom="0.5" header="0.3" footer="0.3"/>
  <pageSetup paperSize="9" scale="80" firstPageNumber="24" orientation="portrait" useFirstPageNumber="1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/>
    <pageSetUpPr fitToPage="1"/>
  </sheetPr>
  <dimension ref="A1:N59"/>
  <sheetViews>
    <sheetView view="pageBreakPreview" topLeftCell="A32" zoomScale="130" zoomScaleSheetLayoutView="130" workbookViewId="0">
      <selection activeCell="G34" sqref="G34"/>
    </sheetView>
  </sheetViews>
  <sheetFormatPr defaultColWidth="11.44140625" defaultRowHeight="15.6" x14ac:dyDescent="0.3"/>
  <cols>
    <col min="1" max="1" width="33.44140625" style="1" customWidth="1"/>
    <col min="2" max="2" width="21.109375" style="1" customWidth="1"/>
    <col min="3" max="8" width="9.44140625" style="4" customWidth="1"/>
    <col min="9" max="16384" width="11.44140625" style="1"/>
  </cols>
  <sheetData>
    <row r="1" spans="1:8" ht="21.75" customHeight="1" x14ac:dyDescent="0.35">
      <c r="A1" s="72" t="s">
        <v>170</v>
      </c>
      <c r="B1" s="28"/>
      <c r="C1" s="29"/>
      <c r="D1" s="30"/>
      <c r="E1" s="30"/>
      <c r="F1" s="30"/>
      <c r="G1" s="30"/>
      <c r="H1" s="30"/>
    </row>
    <row r="2" spans="1:8" s="2" customFormat="1" ht="21.75" customHeight="1" x14ac:dyDescent="0.35">
      <c r="A2" s="73" t="s">
        <v>171</v>
      </c>
      <c r="B2" s="32"/>
      <c r="C2" s="33"/>
      <c r="D2" s="33"/>
      <c r="E2" s="33"/>
      <c r="F2" s="33"/>
      <c r="G2" s="33"/>
      <c r="H2" s="33"/>
    </row>
    <row r="3" spans="1:8" ht="21.75" customHeight="1" x14ac:dyDescent="0.35">
      <c r="A3" s="72"/>
      <c r="B3" s="28"/>
      <c r="C3" s="29"/>
      <c r="D3" s="30"/>
      <c r="E3" s="30"/>
      <c r="F3" s="30"/>
      <c r="G3" s="30"/>
      <c r="H3" s="30"/>
    </row>
    <row r="4" spans="1:8" ht="21.75" customHeight="1" x14ac:dyDescent="0.35">
      <c r="A4" s="34"/>
      <c r="B4" s="34"/>
      <c r="C4" s="29"/>
      <c r="D4" s="29"/>
      <c r="E4" s="35"/>
      <c r="F4" s="65"/>
      <c r="G4" s="68"/>
      <c r="H4" s="68" t="s">
        <v>225</v>
      </c>
    </row>
    <row r="5" spans="1:8" ht="21.75" customHeight="1" x14ac:dyDescent="0.3">
      <c r="A5" s="71" t="s">
        <v>143</v>
      </c>
      <c r="B5" s="37" t="s">
        <v>5</v>
      </c>
      <c r="C5" s="203" t="s">
        <v>219</v>
      </c>
      <c r="D5" s="203"/>
      <c r="E5" s="203"/>
      <c r="F5" s="203"/>
      <c r="G5" s="203"/>
      <c r="H5" s="203"/>
    </row>
    <row r="6" spans="1:8" ht="21.75" customHeight="1" x14ac:dyDescent="0.3">
      <c r="A6" s="38" t="s">
        <v>210</v>
      </c>
      <c r="B6" s="39" t="s">
        <v>7</v>
      </c>
      <c r="C6" s="64">
        <v>2017</v>
      </c>
      <c r="D6" s="64">
        <v>2018</v>
      </c>
      <c r="E6" s="64">
        <v>2019</v>
      </c>
      <c r="F6" s="64">
        <v>2020</v>
      </c>
      <c r="G6" s="64">
        <v>2021</v>
      </c>
      <c r="H6" s="144">
        <v>2022</v>
      </c>
    </row>
    <row r="7" spans="1:8" ht="5.25" customHeight="1" x14ac:dyDescent="0.35">
      <c r="A7" s="40"/>
      <c r="B7" s="34"/>
      <c r="C7" s="41"/>
      <c r="D7" s="41"/>
      <c r="E7" s="41"/>
      <c r="F7" s="41"/>
      <c r="G7" s="41"/>
    </row>
    <row r="8" spans="1:8" ht="18.75" customHeight="1" x14ac:dyDescent="0.3">
      <c r="A8" s="42" t="s">
        <v>123</v>
      </c>
      <c r="B8" s="42" t="s">
        <v>108</v>
      </c>
      <c r="C8" s="43">
        <f t="shared" ref="C8:H8" si="0">SUM(C9:C10)</f>
        <v>40</v>
      </c>
      <c r="D8" s="43">
        <f t="shared" si="0"/>
        <v>65</v>
      </c>
      <c r="E8" s="43">
        <f t="shared" si="0"/>
        <v>43</v>
      </c>
      <c r="F8" s="43">
        <f t="shared" si="0"/>
        <v>54</v>
      </c>
      <c r="G8" s="43">
        <f t="shared" si="0"/>
        <v>52</v>
      </c>
      <c r="H8" s="43">
        <f t="shared" si="0"/>
        <v>43</v>
      </c>
    </row>
    <row r="9" spans="1:8" ht="18.75" customHeight="1" x14ac:dyDescent="0.3">
      <c r="A9" s="42" t="s">
        <v>124</v>
      </c>
      <c r="B9" s="42" t="s">
        <v>109</v>
      </c>
      <c r="C9" s="43">
        <v>18</v>
      </c>
      <c r="D9" s="43">
        <v>33</v>
      </c>
      <c r="E9" s="43">
        <v>22</v>
      </c>
      <c r="F9" s="43">
        <v>24</v>
      </c>
      <c r="G9" s="43">
        <v>26</v>
      </c>
      <c r="H9" s="43">
        <v>21</v>
      </c>
    </row>
    <row r="10" spans="1:8" ht="18.75" customHeight="1" x14ac:dyDescent="0.3">
      <c r="A10" s="32" t="s">
        <v>85</v>
      </c>
      <c r="B10" s="42" t="s">
        <v>110</v>
      </c>
      <c r="C10" s="43">
        <v>22</v>
      </c>
      <c r="D10" s="43">
        <v>32</v>
      </c>
      <c r="E10" s="43">
        <v>21</v>
      </c>
      <c r="F10" s="43">
        <v>30</v>
      </c>
      <c r="G10" s="43">
        <v>26</v>
      </c>
      <c r="H10" s="43">
        <v>22</v>
      </c>
    </row>
    <row r="11" spans="1:8" ht="9.75" customHeight="1" x14ac:dyDescent="0.3">
      <c r="A11" s="42"/>
      <c r="B11" s="32"/>
      <c r="C11" s="54"/>
      <c r="D11" s="54"/>
      <c r="E11" s="54"/>
      <c r="F11" s="54"/>
      <c r="G11" s="54"/>
      <c r="H11" s="54"/>
    </row>
    <row r="12" spans="1:8" ht="18.75" customHeight="1" x14ac:dyDescent="0.3">
      <c r="A12" s="42" t="s">
        <v>86</v>
      </c>
      <c r="B12" s="42" t="s">
        <v>108</v>
      </c>
      <c r="C12" s="43">
        <f t="shared" ref="C12:H12" si="1">SUM(C13:C14)</f>
        <v>194</v>
      </c>
      <c r="D12" s="43">
        <f t="shared" si="1"/>
        <v>193</v>
      </c>
      <c r="E12" s="43">
        <f t="shared" si="1"/>
        <v>188</v>
      </c>
      <c r="F12" s="43">
        <f t="shared" si="1"/>
        <v>206</v>
      </c>
      <c r="G12" s="43">
        <f t="shared" si="1"/>
        <v>208</v>
      </c>
      <c r="H12" s="43">
        <f t="shared" si="1"/>
        <v>201</v>
      </c>
    </row>
    <row r="13" spans="1:8" ht="18.75" customHeight="1" x14ac:dyDescent="0.3">
      <c r="A13" s="32" t="s">
        <v>87</v>
      </c>
      <c r="B13" s="42" t="s">
        <v>109</v>
      </c>
      <c r="C13" s="43">
        <v>95</v>
      </c>
      <c r="D13" s="43">
        <v>111</v>
      </c>
      <c r="E13" s="43">
        <v>105</v>
      </c>
      <c r="F13" s="43">
        <v>88</v>
      </c>
      <c r="G13" s="43">
        <v>99</v>
      </c>
      <c r="H13" s="43">
        <v>104</v>
      </c>
    </row>
    <row r="14" spans="1:8" ht="18.75" customHeight="1" x14ac:dyDescent="0.3">
      <c r="A14" s="42"/>
      <c r="B14" s="42" t="s">
        <v>110</v>
      </c>
      <c r="C14" s="43">
        <v>99</v>
      </c>
      <c r="D14" s="43">
        <v>82</v>
      </c>
      <c r="E14" s="43">
        <v>83</v>
      </c>
      <c r="F14" s="43">
        <v>118</v>
      </c>
      <c r="G14" s="43">
        <v>109</v>
      </c>
      <c r="H14" s="43">
        <v>97</v>
      </c>
    </row>
    <row r="15" spans="1:8" ht="9.75" customHeight="1" x14ac:dyDescent="0.3">
      <c r="A15" s="42"/>
      <c r="B15" s="32"/>
      <c r="C15" s="54"/>
      <c r="D15" s="54"/>
      <c r="E15" s="54"/>
      <c r="F15" s="54"/>
      <c r="G15" s="54"/>
      <c r="H15" s="54"/>
    </row>
    <row r="16" spans="1:8" ht="18.75" customHeight="1" x14ac:dyDescent="0.3">
      <c r="A16" s="42" t="s">
        <v>88</v>
      </c>
      <c r="B16" s="42" t="s">
        <v>108</v>
      </c>
      <c r="C16" s="43">
        <f t="shared" ref="C16:H16" si="2">SUM(C17:C18)</f>
        <v>108</v>
      </c>
      <c r="D16" s="43">
        <f t="shared" si="2"/>
        <v>102</v>
      </c>
      <c r="E16" s="43">
        <f t="shared" si="2"/>
        <v>92</v>
      </c>
      <c r="F16" s="43">
        <f t="shared" si="2"/>
        <v>80</v>
      </c>
      <c r="G16" s="43">
        <f t="shared" si="2"/>
        <v>91</v>
      </c>
      <c r="H16" s="43">
        <f t="shared" si="2"/>
        <v>79</v>
      </c>
    </row>
    <row r="17" spans="1:14" ht="18.75" customHeight="1" x14ac:dyDescent="0.3">
      <c r="A17" s="32"/>
      <c r="B17" s="42" t="s">
        <v>109</v>
      </c>
      <c r="C17" s="43">
        <v>57</v>
      </c>
      <c r="D17" s="43">
        <v>59</v>
      </c>
      <c r="E17" s="43">
        <v>45</v>
      </c>
      <c r="F17" s="43">
        <v>47</v>
      </c>
      <c r="G17" s="43">
        <v>53</v>
      </c>
      <c r="H17" s="43">
        <v>40</v>
      </c>
    </row>
    <row r="18" spans="1:14" ht="18.75" customHeight="1" x14ac:dyDescent="0.3">
      <c r="A18" s="42"/>
      <c r="B18" s="42" t="s">
        <v>110</v>
      </c>
      <c r="C18" s="43">
        <v>51</v>
      </c>
      <c r="D18" s="43">
        <v>43</v>
      </c>
      <c r="E18" s="43">
        <v>47</v>
      </c>
      <c r="F18" s="43">
        <v>33</v>
      </c>
      <c r="G18" s="43">
        <v>38</v>
      </c>
      <c r="H18" s="43">
        <v>39</v>
      </c>
      <c r="L18" s="24"/>
    </row>
    <row r="19" spans="1:14" ht="9.75" customHeight="1" x14ac:dyDescent="0.3">
      <c r="A19" s="32"/>
      <c r="B19" s="32"/>
      <c r="C19" s="43"/>
      <c r="D19" s="43"/>
      <c r="E19" s="43"/>
      <c r="F19" s="43"/>
      <c r="G19" s="43"/>
      <c r="H19" s="43"/>
    </row>
    <row r="20" spans="1:14" ht="18.75" customHeight="1" x14ac:dyDescent="0.3">
      <c r="A20" s="42" t="s">
        <v>89</v>
      </c>
      <c r="B20" s="42" t="s">
        <v>108</v>
      </c>
      <c r="C20" s="43">
        <f t="shared" ref="C20:H20" si="3">SUM(C21:C22)</f>
        <v>3</v>
      </c>
      <c r="D20" s="43">
        <f t="shared" si="3"/>
        <v>5</v>
      </c>
      <c r="E20" s="43">
        <f t="shared" si="3"/>
        <v>4</v>
      </c>
      <c r="F20" s="43">
        <f t="shared" si="3"/>
        <v>6</v>
      </c>
      <c r="G20" s="43">
        <f t="shared" si="3"/>
        <v>7</v>
      </c>
      <c r="H20" s="43">
        <f t="shared" si="3"/>
        <v>5</v>
      </c>
    </row>
    <row r="21" spans="1:14" ht="18.75" customHeight="1" x14ac:dyDescent="0.3">
      <c r="A21" s="32" t="s">
        <v>90</v>
      </c>
      <c r="B21" s="42" t="s">
        <v>109</v>
      </c>
      <c r="C21" s="43">
        <v>0</v>
      </c>
      <c r="D21" s="43">
        <v>4</v>
      </c>
      <c r="E21" s="43">
        <v>2</v>
      </c>
      <c r="F21" s="43">
        <v>3</v>
      </c>
      <c r="G21" s="43">
        <v>2</v>
      </c>
      <c r="H21" s="43">
        <v>3</v>
      </c>
    </row>
    <row r="22" spans="1:14" ht="18.75" customHeight="1" x14ac:dyDescent="0.3">
      <c r="A22" s="32"/>
      <c r="B22" s="42" t="s">
        <v>110</v>
      </c>
      <c r="C22" s="43">
        <v>3</v>
      </c>
      <c r="D22" s="43">
        <v>1</v>
      </c>
      <c r="E22" s="43">
        <v>2</v>
      </c>
      <c r="F22" s="43">
        <v>3</v>
      </c>
      <c r="G22" s="43">
        <v>5</v>
      </c>
      <c r="H22" s="43">
        <v>2</v>
      </c>
    </row>
    <row r="23" spans="1:14" ht="9.75" customHeight="1" x14ac:dyDescent="0.3">
      <c r="A23" s="48"/>
      <c r="B23" s="32"/>
      <c r="C23" s="54"/>
      <c r="D23" s="54"/>
      <c r="E23" s="54"/>
      <c r="F23" s="54"/>
      <c r="G23" s="54"/>
      <c r="H23" s="54"/>
    </row>
    <row r="24" spans="1:14" ht="18.75" customHeight="1" x14ac:dyDescent="0.3">
      <c r="A24" s="42" t="s">
        <v>91</v>
      </c>
      <c r="B24" s="42" t="s">
        <v>108</v>
      </c>
      <c r="C24" s="43">
        <f t="shared" ref="C24:H24" si="4">SUM(C25:C26)</f>
        <v>0</v>
      </c>
      <c r="D24" s="43">
        <f t="shared" si="4"/>
        <v>3</v>
      </c>
      <c r="E24" s="43">
        <f t="shared" si="4"/>
        <v>1</v>
      </c>
      <c r="F24" s="43">
        <f t="shared" si="4"/>
        <v>0</v>
      </c>
      <c r="G24" s="43">
        <f t="shared" si="4"/>
        <v>2</v>
      </c>
      <c r="H24" s="43">
        <f t="shared" si="4"/>
        <v>0</v>
      </c>
    </row>
    <row r="25" spans="1:14" ht="18.75" customHeight="1" x14ac:dyDescent="0.3">
      <c r="A25" s="32"/>
      <c r="B25" s="42" t="s">
        <v>109</v>
      </c>
      <c r="C25" s="43">
        <v>0</v>
      </c>
      <c r="D25" s="43">
        <v>1</v>
      </c>
      <c r="E25" s="43">
        <v>0</v>
      </c>
      <c r="F25" s="43">
        <v>0</v>
      </c>
      <c r="G25" s="43">
        <v>1</v>
      </c>
      <c r="H25" s="43">
        <v>0</v>
      </c>
    </row>
    <row r="26" spans="1:14" ht="18.75" customHeight="1" x14ac:dyDescent="0.3">
      <c r="A26" s="42"/>
      <c r="B26" s="42" t="s">
        <v>110</v>
      </c>
      <c r="C26" s="43">
        <v>0</v>
      </c>
      <c r="D26" s="43">
        <v>2</v>
      </c>
      <c r="E26" s="43">
        <v>1</v>
      </c>
      <c r="F26" s="43">
        <v>0</v>
      </c>
      <c r="G26" s="43">
        <v>1</v>
      </c>
      <c r="H26" s="43">
        <v>0</v>
      </c>
      <c r="M26" s="24"/>
      <c r="N26" s="24"/>
    </row>
    <row r="27" spans="1:14" ht="9.75" customHeight="1" x14ac:dyDescent="0.3">
      <c r="A27" s="48"/>
      <c r="B27" s="32"/>
      <c r="C27" s="54"/>
      <c r="D27" s="54"/>
      <c r="E27" s="54"/>
      <c r="F27" s="54"/>
      <c r="G27" s="54"/>
      <c r="H27" s="54"/>
      <c r="I27" s="17"/>
    </row>
    <row r="28" spans="1:14" ht="18.75" customHeight="1" x14ac:dyDescent="0.3">
      <c r="A28" s="42" t="s">
        <v>92</v>
      </c>
      <c r="B28" s="42" t="s">
        <v>108</v>
      </c>
      <c r="C28" s="43">
        <f t="shared" ref="C28:H28" si="5">SUM(C29:C30)</f>
        <v>5</v>
      </c>
      <c r="D28" s="43">
        <f t="shared" si="5"/>
        <v>0</v>
      </c>
      <c r="E28" s="43">
        <f t="shared" si="5"/>
        <v>5</v>
      </c>
      <c r="F28" s="43">
        <f t="shared" si="5"/>
        <v>3</v>
      </c>
      <c r="G28" s="43">
        <f t="shared" si="5"/>
        <v>3</v>
      </c>
      <c r="H28" s="43">
        <f t="shared" si="5"/>
        <v>4</v>
      </c>
    </row>
    <row r="29" spans="1:14" ht="18.75" customHeight="1" x14ac:dyDescent="0.3">
      <c r="A29" s="32"/>
      <c r="B29" s="42" t="s">
        <v>109</v>
      </c>
      <c r="C29" s="43">
        <v>1</v>
      </c>
      <c r="D29" s="43">
        <v>0</v>
      </c>
      <c r="E29" s="43">
        <v>2</v>
      </c>
      <c r="F29" s="43">
        <v>1</v>
      </c>
      <c r="G29" s="43">
        <v>1</v>
      </c>
      <c r="H29" s="43">
        <v>4</v>
      </c>
    </row>
    <row r="30" spans="1:14" ht="18.75" customHeight="1" x14ac:dyDescent="0.3">
      <c r="A30" s="42"/>
      <c r="B30" s="42" t="s">
        <v>110</v>
      </c>
      <c r="C30" s="43">
        <v>4</v>
      </c>
      <c r="D30" s="43">
        <v>0</v>
      </c>
      <c r="E30" s="43">
        <v>3</v>
      </c>
      <c r="F30" s="43">
        <v>2</v>
      </c>
      <c r="G30" s="43">
        <v>2</v>
      </c>
      <c r="H30" s="43">
        <v>0</v>
      </c>
    </row>
    <row r="31" spans="1:14" ht="9.75" customHeight="1" x14ac:dyDescent="0.3">
      <c r="A31" s="48"/>
      <c r="B31" s="32"/>
      <c r="C31" s="54"/>
      <c r="D31" s="54"/>
      <c r="E31" s="54"/>
      <c r="F31" s="54"/>
      <c r="G31" s="54"/>
      <c r="H31" s="54"/>
    </row>
    <row r="32" spans="1:14" ht="18.75" customHeight="1" x14ac:dyDescent="0.3">
      <c r="A32" s="42" t="s">
        <v>93</v>
      </c>
      <c r="B32" s="42" t="s">
        <v>108</v>
      </c>
      <c r="C32" s="43">
        <f t="shared" ref="C32:H32" si="6">SUM(C33:C34)</f>
        <v>0</v>
      </c>
      <c r="D32" s="43">
        <f t="shared" si="6"/>
        <v>0</v>
      </c>
      <c r="E32" s="43">
        <f t="shared" si="6"/>
        <v>0</v>
      </c>
      <c r="F32" s="43">
        <f t="shared" si="6"/>
        <v>0</v>
      </c>
      <c r="G32" s="43">
        <f t="shared" si="6"/>
        <v>0</v>
      </c>
      <c r="H32" s="43">
        <f t="shared" si="6"/>
        <v>0</v>
      </c>
    </row>
    <row r="33" spans="1:9" ht="18.75" customHeight="1" x14ac:dyDescent="0.3">
      <c r="A33" s="32"/>
      <c r="B33" s="42" t="s">
        <v>109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</row>
    <row r="34" spans="1:9" ht="18.75" customHeight="1" x14ac:dyDescent="0.3">
      <c r="A34" s="42"/>
      <c r="B34" s="42" t="s">
        <v>110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</row>
    <row r="35" spans="1:9" ht="9.75" customHeight="1" x14ac:dyDescent="0.3">
      <c r="A35" s="48"/>
      <c r="B35" s="32"/>
      <c r="C35" s="54"/>
      <c r="D35" s="54"/>
      <c r="E35" s="54"/>
      <c r="F35" s="54"/>
      <c r="G35" s="54"/>
      <c r="H35" s="54"/>
    </row>
    <row r="36" spans="1:9" ht="18.75" customHeight="1" x14ac:dyDescent="0.3">
      <c r="A36" s="42" t="s">
        <v>94</v>
      </c>
      <c r="B36" s="42" t="s">
        <v>108</v>
      </c>
      <c r="C36" s="43">
        <f t="shared" ref="C36:H36" si="7">SUM(C37:C38)</f>
        <v>1</v>
      </c>
      <c r="D36" s="43">
        <f t="shared" si="7"/>
        <v>1</v>
      </c>
      <c r="E36" s="43">
        <f t="shared" si="7"/>
        <v>1</v>
      </c>
      <c r="F36" s="43">
        <f t="shared" si="7"/>
        <v>1</v>
      </c>
      <c r="G36" s="43">
        <f t="shared" si="7"/>
        <v>1</v>
      </c>
      <c r="H36" s="43">
        <f t="shared" si="7"/>
        <v>1</v>
      </c>
    </row>
    <row r="37" spans="1:9" ht="18.75" customHeight="1" x14ac:dyDescent="0.3">
      <c r="A37" s="32"/>
      <c r="B37" s="42" t="s">
        <v>109</v>
      </c>
      <c r="C37" s="43">
        <v>1</v>
      </c>
      <c r="D37" s="43">
        <v>0</v>
      </c>
      <c r="E37" s="43">
        <v>0</v>
      </c>
      <c r="F37" s="43">
        <v>0</v>
      </c>
      <c r="G37" s="43">
        <v>0</v>
      </c>
      <c r="H37" s="43">
        <v>1</v>
      </c>
    </row>
    <row r="38" spans="1:9" ht="18.75" customHeight="1" x14ac:dyDescent="0.3">
      <c r="A38" s="42"/>
      <c r="B38" s="42" t="s">
        <v>110</v>
      </c>
      <c r="C38" s="43">
        <v>0</v>
      </c>
      <c r="D38" s="43">
        <v>1</v>
      </c>
      <c r="E38" s="43">
        <v>1</v>
      </c>
      <c r="F38" s="43">
        <v>1</v>
      </c>
      <c r="G38" s="43">
        <v>1</v>
      </c>
      <c r="H38" s="43">
        <v>0</v>
      </c>
    </row>
    <row r="39" spans="1:9" ht="9.75" customHeight="1" x14ac:dyDescent="0.3">
      <c r="A39" s="48"/>
      <c r="B39" s="32"/>
      <c r="C39" s="54"/>
      <c r="D39" s="54"/>
      <c r="E39" s="54"/>
      <c r="F39" s="54"/>
      <c r="G39" s="54"/>
      <c r="H39" s="54"/>
      <c r="I39" s="17"/>
    </row>
    <row r="40" spans="1:9" ht="18.75" customHeight="1" x14ac:dyDescent="0.3">
      <c r="A40" s="42" t="s">
        <v>95</v>
      </c>
      <c r="B40" s="42" t="s">
        <v>108</v>
      </c>
      <c r="C40" s="43">
        <f t="shared" ref="C40:H40" si="8">SUM(C41:C42)</f>
        <v>0</v>
      </c>
      <c r="D40" s="43">
        <f t="shared" si="8"/>
        <v>0</v>
      </c>
      <c r="E40" s="43">
        <f t="shared" si="8"/>
        <v>0</v>
      </c>
      <c r="F40" s="43">
        <f t="shared" si="8"/>
        <v>0</v>
      </c>
      <c r="G40" s="43">
        <f t="shared" si="8"/>
        <v>0</v>
      </c>
      <c r="H40" s="43">
        <f t="shared" si="8"/>
        <v>0</v>
      </c>
    </row>
    <row r="41" spans="1:9" ht="18.75" customHeight="1" x14ac:dyDescent="0.3">
      <c r="A41" s="32"/>
      <c r="B41" s="42" t="s">
        <v>109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</row>
    <row r="42" spans="1:9" ht="18.75" customHeight="1" x14ac:dyDescent="0.3">
      <c r="A42" s="42"/>
      <c r="B42" s="42" t="s">
        <v>110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</row>
    <row r="43" spans="1:9" ht="9.75" customHeight="1" x14ac:dyDescent="0.3">
      <c r="A43" s="48"/>
      <c r="B43" s="32"/>
      <c r="C43" s="54"/>
      <c r="D43" s="54"/>
      <c r="E43" s="54"/>
      <c r="F43" s="54"/>
      <c r="G43" s="54"/>
      <c r="H43" s="54"/>
    </row>
    <row r="44" spans="1:9" ht="18.75" customHeight="1" x14ac:dyDescent="0.3">
      <c r="A44" s="42" t="s">
        <v>96</v>
      </c>
      <c r="B44" s="42" t="s">
        <v>108</v>
      </c>
      <c r="C44" s="43">
        <f t="shared" ref="C44:H44" si="9">SUM(C45:C46)</f>
        <v>5</v>
      </c>
      <c r="D44" s="43">
        <f t="shared" si="9"/>
        <v>9</v>
      </c>
      <c r="E44" s="43">
        <f t="shared" si="9"/>
        <v>4</v>
      </c>
      <c r="F44" s="43">
        <f t="shared" si="9"/>
        <v>9</v>
      </c>
      <c r="G44" s="43">
        <f t="shared" si="9"/>
        <v>8</v>
      </c>
      <c r="H44" s="43">
        <f t="shared" si="9"/>
        <v>7</v>
      </c>
    </row>
    <row r="45" spans="1:9" ht="18.75" customHeight="1" x14ac:dyDescent="0.3">
      <c r="A45" s="32" t="s">
        <v>14</v>
      </c>
      <c r="B45" s="42" t="s">
        <v>109</v>
      </c>
      <c r="C45" s="43">
        <v>2</v>
      </c>
      <c r="D45" s="43">
        <v>5</v>
      </c>
      <c r="E45" s="43">
        <v>3</v>
      </c>
      <c r="F45" s="43">
        <v>2</v>
      </c>
      <c r="G45" s="43">
        <v>4</v>
      </c>
      <c r="H45" s="43">
        <v>4</v>
      </c>
    </row>
    <row r="46" spans="1:9" ht="18.75" customHeight="1" x14ac:dyDescent="0.3">
      <c r="A46" s="48"/>
      <c r="B46" s="42" t="s">
        <v>110</v>
      </c>
      <c r="C46" s="43">
        <v>3</v>
      </c>
      <c r="D46" s="43">
        <v>4</v>
      </c>
      <c r="E46" s="43">
        <v>1</v>
      </c>
      <c r="F46" s="43">
        <v>7</v>
      </c>
      <c r="G46" s="43">
        <v>4</v>
      </c>
      <c r="H46" s="43">
        <v>3</v>
      </c>
    </row>
    <row r="47" spans="1:9" ht="9.75" customHeight="1" x14ac:dyDescent="0.3">
      <c r="A47" s="42"/>
      <c r="B47" s="32"/>
      <c r="C47" s="54"/>
      <c r="D47" s="54"/>
      <c r="E47" s="54"/>
      <c r="F47" s="54"/>
      <c r="G47" s="54"/>
      <c r="H47" s="54"/>
    </row>
    <row r="48" spans="1:9" ht="18.75" customHeight="1" x14ac:dyDescent="0.3">
      <c r="A48" s="42" t="s">
        <v>15</v>
      </c>
      <c r="B48" s="42" t="s">
        <v>108</v>
      </c>
      <c r="C48" s="43">
        <f t="shared" ref="C48:H48" si="10">SUM(C49:C50)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1</v>
      </c>
      <c r="H48" s="43">
        <f t="shared" si="10"/>
        <v>0</v>
      </c>
    </row>
    <row r="49" spans="1:9" ht="18.75" customHeight="1" x14ac:dyDescent="0.3">
      <c r="A49" s="32" t="s">
        <v>16</v>
      </c>
      <c r="B49" s="42" t="s">
        <v>109</v>
      </c>
      <c r="C49" s="43">
        <v>0</v>
      </c>
      <c r="D49" s="43">
        <v>0</v>
      </c>
      <c r="E49" s="43">
        <v>0</v>
      </c>
      <c r="F49" s="43">
        <v>0</v>
      </c>
      <c r="G49" s="43">
        <v>1</v>
      </c>
      <c r="H49" s="43">
        <v>0</v>
      </c>
    </row>
    <row r="50" spans="1:9" ht="18.75" customHeight="1" x14ac:dyDescent="0.3">
      <c r="A50" s="42"/>
      <c r="B50" s="42" t="s">
        <v>110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</row>
    <row r="51" spans="1:9" ht="5.25" customHeight="1" x14ac:dyDescent="0.3">
      <c r="A51" s="59"/>
      <c r="B51" s="59"/>
      <c r="C51" s="58"/>
      <c r="D51" s="58"/>
      <c r="E51" s="58"/>
      <c r="F51" s="58"/>
      <c r="G51" s="58"/>
      <c r="H51" s="58"/>
      <c r="I51" s="17"/>
    </row>
    <row r="52" spans="1:9" ht="7.5" customHeight="1" x14ac:dyDescent="0.3">
      <c r="A52" s="56"/>
      <c r="B52" s="56"/>
      <c r="C52" s="61"/>
      <c r="D52" s="61"/>
      <c r="E52" s="61"/>
      <c r="F52" s="61"/>
      <c r="G52" s="61"/>
      <c r="H52" s="61"/>
    </row>
    <row r="53" spans="1:9" ht="18.75" customHeight="1" x14ac:dyDescent="0.3">
      <c r="A53" s="28" t="s">
        <v>0</v>
      </c>
      <c r="B53" s="48" t="s">
        <v>117</v>
      </c>
      <c r="C53" s="164">
        <f t="shared" ref="C53:G55" si="11">C48+C44+C40+C36+C32+C28+C24+C20+C16+C12+C8</f>
        <v>356</v>
      </c>
      <c r="D53" s="164">
        <f t="shared" si="11"/>
        <v>378</v>
      </c>
      <c r="E53" s="164">
        <f t="shared" si="11"/>
        <v>338</v>
      </c>
      <c r="F53" s="164">
        <f t="shared" si="11"/>
        <v>359</v>
      </c>
      <c r="G53" s="164">
        <f t="shared" si="11"/>
        <v>373</v>
      </c>
      <c r="H53" s="164">
        <f>H48+H44+H40+H36+H32+H28+H24+H20+H16+H12+H8</f>
        <v>340</v>
      </c>
      <c r="I53" s="10"/>
    </row>
    <row r="54" spans="1:9" ht="18.75" customHeight="1" x14ac:dyDescent="0.3">
      <c r="A54" s="48" t="s">
        <v>1</v>
      </c>
      <c r="B54" s="69" t="s">
        <v>112</v>
      </c>
      <c r="C54" s="163">
        <f t="shared" si="11"/>
        <v>174</v>
      </c>
      <c r="D54" s="163">
        <f t="shared" si="11"/>
        <v>213</v>
      </c>
      <c r="E54" s="163">
        <f t="shared" si="11"/>
        <v>179</v>
      </c>
      <c r="F54" s="163">
        <f t="shared" si="11"/>
        <v>165</v>
      </c>
      <c r="G54" s="163">
        <f t="shared" si="11"/>
        <v>187</v>
      </c>
      <c r="H54" s="163">
        <f>H49+H45+H41+H37+H33+H29+H25+H21+H17+H13+H9</f>
        <v>177</v>
      </c>
      <c r="I54" s="10"/>
    </row>
    <row r="55" spans="1:9" ht="18.75" customHeight="1" x14ac:dyDescent="0.3">
      <c r="B55" s="69" t="s">
        <v>113</v>
      </c>
      <c r="C55" s="164">
        <f t="shared" si="11"/>
        <v>182</v>
      </c>
      <c r="D55" s="164">
        <f t="shared" si="11"/>
        <v>165</v>
      </c>
      <c r="E55" s="164">
        <f t="shared" si="11"/>
        <v>159</v>
      </c>
      <c r="F55" s="164">
        <f t="shared" si="11"/>
        <v>194</v>
      </c>
      <c r="G55" s="164">
        <f t="shared" si="11"/>
        <v>186</v>
      </c>
      <c r="H55" s="164">
        <f>H50+H46+H42+H38+H34+H30+H26+H22+H18+H14+H10</f>
        <v>163</v>
      </c>
      <c r="I55" s="10"/>
    </row>
    <row r="56" spans="1:9" ht="5.25" customHeight="1" x14ac:dyDescent="0.3">
      <c r="A56" s="11"/>
      <c r="B56" s="11"/>
      <c r="C56" s="26"/>
      <c r="D56" s="26"/>
      <c r="E56" s="26"/>
      <c r="F56" s="62"/>
      <c r="G56" s="62"/>
      <c r="H56" s="62"/>
      <c r="I56" s="10"/>
    </row>
    <row r="57" spans="1:9" ht="5.0999999999999996" customHeight="1" x14ac:dyDescent="0.3">
      <c r="A57" s="8"/>
      <c r="B57" s="8"/>
      <c r="C57" s="9"/>
      <c r="D57" s="9"/>
      <c r="E57" s="9"/>
      <c r="F57" s="9"/>
      <c r="G57" s="9"/>
      <c r="H57" s="9"/>
    </row>
    <row r="58" spans="1:9" ht="15.75" customHeight="1" x14ac:dyDescent="0.3">
      <c r="A58" s="8"/>
      <c r="B58" s="2"/>
      <c r="C58" s="1"/>
      <c r="D58" s="1"/>
      <c r="E58" s="3"/>
      <c r="F58" s="1"/>
      <c r="G58" s="50"/>
      <c r="H58" s="50" t="s">
        <v>2</v>
      </c>
    </row>
    <row r="59" spans="1:9" ht="15.75" customHeight="1" x14ac:dyDescent="0.3">
      <c r="A59" s="8"/>
      <c r="B59" s="8"/>
      <c r="C59" s="9"/>
      <c r="D59" s="9"/>
      <c r="E59" s="9"/>
      <c r="F59" s="9"/>
      <c r="G59" s="51"/>
      <c r="H59" s="51" t="s">
        <v>3</v>
      </c>
    </row>
  </sheetData>
  <sheetProtection selectLockedCells="1" selectUnlockedCells="1"/>
  <mergeCells count="1">
    <mergeCell ref="C5:H5"/>
  </mergeCells>
  <pageMargins left="0.7" right="0.7" top="0.5" bottom="0.5" header="0.3" footer="0.3"/>
  <pageSetup paperSize="9" scale="79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4"/>
    <pageSetUpPr fitToPage="1"/>
  </sheetPr>
  <dimension ref="A1:L59"/>
  <sheetViews>
    <sheetView view="pageBreakPreview" zoomScale="70" zoomScaleSheetLayoutView="70" workbookViewId="0">
      <selection activeCell="G34" sqref="G34"/>
    </sheetView>
  </sheetViews>
  <sheetFormatPr defaultColWidth="11.44140625" defaultRowHeight="15.6" x14ac:dyDescent="0.3"/>
  <cols>
    <col min="1" max="1" width="33.44140625" style="1" customWidth="1"/>
    <col min="2" max="2" width="21.109375" style="1" customWidth="1"/>
    <col min="3" max="8" width="9.44140625" style="4" customWidth="1"/>
    <col min="9" max="16384" width="11.44140625" style="1"/>
  </cols>
  <sheetData>
    <row r="1" spans="1:8" ht="21.75" customHeight="1" x14ac:dyDescent="0.35">
      <c r="A1" s="72" t="s">
        <v>170</v>
      </c>
      <c r="B1" s="28"/>
      <c r="C1" s="29"/>
      <c r="D1" s="30"/>
      <c r="E1" s="30"/>
      <c r="F1" s="30"/>
      <c r="G1" s="30"/>
      <c r="H1" s="30"/>
    </row>
    <row r="2" spans="1:8" s="2" customFormat="1" ht="21.75" customHeight="1" x14ac:dyDescent="0.35">
      <c r="A2" s="73" t="s">
        <v>171</v>
      </c>
      <c r="B2" s="32"/>
      <c r="C2" s="33"/>
      <c r="D2" s="33"/>
      <c r="E2" s="33"/>
      <c r="F2" s="33"/>
      <c r="G2" s="33"/>
      <c r="H2" s="33"/>
    </row>
    <row r="3" spans="1:8" ht="21.75" customHeight="1" x14ac:dyDescent="0.35">
      <c r="A3" s="72"/>
      <c r="B3" s="28"/>
      <c r="C3" s="29"/>
      <c r="D3" s="30"/>
      <c r="E3" s="30"/>
      <c r="F3" s="30"/>
      <c r="G3" s="30"/>
      <c r="H3" s="30"/>
    </row>
    <row r="4" spans="1:8" ht="21.75" customHeight="1" x14ac:dyDescent="0.35">
      <c r="A4" s="34"/>
      <c r="B4" s="34"/>
      <c r="C4" s="29"/>
      <c r="D4" s="29"/>
      <c r="E4" s="35"/>
      <c r="F4" s="65"/>
      <c r="G4" s="68"/>
      <c r="H4" s="68" t="s">
        <v>226</v>
      </c>
    </row>
    <row r="5" spans="1:8" ht="21.75" customHeight="1" x14ac:dyDescent="0.3">
      <c r="A5" s="71" t="s">
        <v>143</v>
      </c>
      <c r="B5" s="37" t="s">
        <v>5</v>
      </c>
      <c r="C5" s="203" t="s">
        <v>219</v>
      </c>
      <c r="D5" s="203"/>
      <c r="E5" s="203"/>
      <c r="F5" s="203"/>
      <c r="G5" s="203"/>
      <c r="H5" s="203"/>
    </row>
    <row r="6" spans="1:8" ht="21.75" customHeight="1" x14ac:dyDescent="0.3">
      <c r="A6" s="38" t="s">
        <v>210</v>
      </c>
      <c r="B6" s="39" t="s">
        <v>7</v>
      </c>
      <c r="C6" s="64">
        <v>2017</v>
      </c>
      <c r="D6" s="64">
        <v>2018</v>
      </c>
      <c r="E6" s="64">
        <v>2019</v>
      </c>
      <c r="F6" s="64">
        <v>2020</v>
      </c>
      <c r="G6" s="64">
        <v>2021</v>
      </c>
      <c r="H6" s="144">
        <v>2022</v>
      </c>
    </row>
    <row r="7" spans="1:8" ht="5.25" customHeight="1" x14ac:dyDescent="0.35">
      <c r="A7" s="40"/>
      <c r="B7" s="34"/>
      <c r="C7" s="41"/>
      <c r="D7" s="41"/>
      <c r="E7" s="41"/>
      <c r="F7" s="41"/>
      <c r="G7" s="41"/>
    </row>
    <row r="8" spans="1:8" ht="18.75" customHeight="1" x14ac:dyDescent="0.35">
      <c r="A8" s="42" t="s">
        <v>123</v>
      </c>
      <c r="B8" s="42" t="s">
        <v>108</v>
      </c>
      <c r="C8" s="43">
        <f>SUM(C9:C10)</f>
        <v>59</v>
      </c>
      <c r="D8" s="43">
        <f>SUM(D9:D10)</f>
        <v>54</v>
      </c>
      <c r="E8" s="43">
        <f>SUM(E9:E10)</f>
        <v>61</v>
      </c>
      <c r="F8" s="43">
        <f>SUM(F9:F10)</f>
        <v>49</v>
      </c>
      <c r="G8" s="43">
        <f>SUM(G9:G10)</f>
        <v>47</v>
      </c>
      <c r="H8" s="168">
        <v>50</v>
      </c>
    </row>
    <row r="9" spans="1:8" ht="18.75" customHeight="1" x14ac:dyDescent="0.35">
      <c r="A9" s="42" t="s">
        <v>124</v>
      </c>
      <c r="B9" s="42" t="s">
        <v>109</v>
      </c>
      <c r="C9" s="43">
        <v>33</v>
      </c>
      <c r="D9" s="43">
        <v>25</v>
      </c>
      <c r="E9" s="43">
        <v>35</v>
      </c>
      <c r="F9" s="43">
        <v>24</v>
      </c>
      <c r="G9" s="43">
        <v>24</v>
      </c>
      <c r="H9" s="168">
        <v>35</v>
      </c>
    </row>
    <row r="10" spans="1:8" ht="18.75" customHeight="1" x14ac:dyDescent="0.35">
      <c r="A10" s="32" t="s">
        <v>85</v>
      </c>
      <c r="B10" s="42" t="s">
        <v>110</v>
      </c>
      <c r="C10" s="43">
        <v>26</v>
      </c>
      <c r="D10" s="43">
        <v>29</v>
      </c>
      <c r="E10" s="43">
        <v>26</v>
      </c>
      <c r="F10" s="43">
        <v>25</v>
      </c>
      <c r="G10" s="43">
        <v>23</v>
      </c>
      <c r="H10" s="168">
        <v>15</v>
      </c>
    </row>
    <row r="11" spans="1:8" ht="9.75" customHeight="1" x14ac:dyDescent="0.35">
      <c r="A11" s="42"/>
      <c r="B11" s="32"/>
      <c r="C11" s="54"/>
      <c r="D11" s="54"/>
      <c r="E11" s="54"/>
      <c r="F11" s="54"/>
      <c r="G11" s="54"/>
      <c r="H11" s="169"/>
    </row>
    <row r="12" spans="1:8" ht="18.75" customHeight="1" x14ac:dyDescent="0.35">
      <c r="A12" s="42" t="s">
        <v>86</v>
      </c>
      <c r="B12" s="42" t="s">
        <v>108</v>
      </c>
      <c r="C12" s="43">
        <f>SUM(C13:C14)</f>
        <v>180</v>
      </c>
      <c r="D12" s="43">
        <f>SUM(D13:D14)</f>
        <v>138</v>
      </c>
      <c r="E12" s="43">
        <f>SUM(E13:E14)</f>
        <v>168</v>
      </c>
      <c r="F12" s="43">
        <f>SUM(F13:F14)</f>
        <v>200</v>
      </c>
      <c r="G12" s="43">
        <f>SUM(G13:G14)</f>
        <v>158</v>
      </c>
      <c r="H12" s="168">
        <v>182</v>
      </c>
    </row>
    <row r="13" spans="1:8" ht="18.75" customHeight="1" x14ac:dyDescent="0.35">
      <c r="A13" s="32" t="s">
        <v>87</v>
      </c>
      <c r="B13" s="42" t="s">
        <v>109</v>
      </c>
      <c r="C13" s="43">
        <v>95</v>
      </c>
      <c r="D13" s="43">
        <v>73</v>
      </c>
      <c r="E13" s="43">
        <v>84</v>
      </c>
      <c r="F13" s="43">
        <v>96</v>
      </c>
      <c r="G13" s="43">
        <v>77</v>
      </c>
      <c r="H13" s="168">
        <v>106</v>
      </c>
    </row>
    <row r="14" spans="1:8" ht="18.75" customHeight="1" x14ac:dyDescent="0.35">
      <c r="A14" s="42"/>
      <c r="B14" s="42" t="s">
        <v>110</v>
      </c>
      <c r="C14" s="43">
        <v>85</v>
      </c>
      <c r="D14" s="43">
        <v>65</v>
      </c>
      <c r="E14" s="43">
        <v>84</v>
      </c>
      <c r="F14" s="43">
        <v>104</v>
      </c>
      <c r="G14" s="43">
        <v>81</v>
      </c>
      <c r="H14" s="168">
        <v>76</v>
      </c>
    </row>
    <row r="15" spans="1:8" ht="9.75" customHeight="1" x14ac:dyDescent="0.35">
      <c r="A15" s="42"/>
      <c r="B15" s="32"/>
      <c r="C15" s="54"/>
      <c r="D15" s="54"/>
      <c r="E15" s="54"/>
      <c r="F15" s="54"/>
      <c r="G15" s="54"/>
      <c r="H15" s="169"/>
    </row>
    <row r="16" spans="1:8" ht="18.75" customHeight="1" x14ac:dyDescent="0.35">
      <c r="A16" s="42" t="s">
        <v>88</v>
      </c>
      <c r="B16" s="42" t="s">
        <v>108</v>
      </c>
      <c r="C16" s="43">
        <f>SUM(C17:C18)</f>
        <v>45</v>
      </c>
      <c r="D16" s="43">
        <f>SUM(D17:D18)</f>
        <v>36</v>
      </c>
      <c r="E16" s="43">
        <f>SUM(E17:E18)</f>
        <v>42</v>
      </c>
      <c r="F16" s="43">
        <f>SUM(F17:F18)</f>
        <v>31</v>
      </c>
      <c r="G16" s="43">
        <f>SUM(G17:G18)</f>
        <v>38</v>
      </c>
      <c r="H16" s="159">
        <v>34</v>
      </c>
    </row>
    <row r="17" spans="1:12" ht="18.75" customHeight="1" x14ac:dyDescent="0.35">
      <c r="A17" s="32"/>
      <c r="B17" s="42" t="s">
        <v>109</v>
      </c>
      <c r="C17" s="43">
        <v>23</v>
      </c>
      <c r="D17" s="43">
        <v>20</v>
      </c>
      <c r="E17" s="43">
        <v>23</v>
      </c>
      <c r="F17" s="43">
        <v>14</v>
      </c>
      <c r="G17" s="43">
        <v>19</v>
      </c>
      <c r="H17" s="159">
        <v>18</v>
      </c>
    </row>
    <row r="18" spans="1:12" ht="18.75" customHeight="1" x14ac:dyDescent="0.35">
      <c r="A18" s="42"/>
      <c r="B18" s="42" t="s">
        <v>110</v>
      </c>
      <c r="C18" s="43">
        <v>22</v>
      </c>
      <c r="D18" s="43">
        <v>16</v>
      </c>
      <c r="E18" s="43">
        <v>19</v>
      </c>
      <c r="F18" s="43">
        <v>17</v>
      </c>
      <c r="G18" s="43">
        <v>19</v>
      </c>
      <c r="H18" s="159">
        <v>16</v>
      </c>
      <c r="L18" s="24"/>
    </row>
    <row r="19" spans="1:12" ht="9.75" customHeight="1" x14ac:dyDescent="0.35">
      <c r="A19" s="32"/>
      <c r="B19" s="32"/>
      <c r="C19" s="43"/>
      <c r="D19" s="43"/>
      <c r="E19" s="43"/>
      <c r="F19" s="43"/>
      <c r="G19" s="43"/>
      <c r="H19" s="159"/>
    </row>
    <row r="20" spans="1:12" ht="18.75" customHeight="1" x14ac:dyDescent="0.3">
      <c r="A20" s="42" t="s">
        <v>89</v>
      </c>
      <c r="B20" s="42" t="s">
        <v>108</v>
      </c>
      <c r="C20" s="43">
        <f t="shared" ref="C20:H20" si="0">SUM(C21:C22)</f>
        <v>0</v>
      </c>
      <c r="D20" s="43">
        <f t="shared" si="0"/>
        <v>0</v>
      </c>
      <c r="E20" s="43">
        <f t="shared" si="0"/>
        <v>0</v>
      </c>
      <c r="F20" s="43">
        <f t="shared" si="0"/>
        <v>0</v>
      </c>
      <c r="G20" s="43">
        <f t="shared" si="0"/>
        <v>0</v>
      </c>
      <c r="H20" s="43">
        <f t="shared" si="0"/>
        <v>0</v>
      </c>
    </row>
    <row r="21" spans="1:12" ht="18.75" customHeight="1" x14ac:dyDescent="0.3">
      <c r="A21" s="32" t="s">
        <v>90</v>
      </c>
      <c r="B21" s="42" t="s">
        <v>109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</row>
    <row r="22" spans="1:12" ht="18.75" customHeight="1" x14ac:dyDescent="0.3">
      <c r="A22" s="32"/>
      <c r="B22" s="42" t="s">
        <v>110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</row>
    <row r="23" spans="1:12" ht="9.75" customHeight="1" x14ac:dyDescent="0.3">
      <c r="A23" s="48"/>
      <c r="B23" s="32"/>
      <c r="C23" s="54"/>
      <c r="D23" s="54"/>
      <c r="E23" s="54"/>
      <c r="F23" s="54"/>
      <c r="G23" s="54"/>
      <c r="H23" s="54"/>
    </row>
    <row r="24" spans="1:12" ht="18.75" customHeight="1" x14ac:dyDescent="0.3">
      <c r="A24" s="42" t="s">
        <v>91</v>
      </c>
      <c r="B24" s="42" t="s">
        <v>108</v>
      </c>
      <c r="C24" s="43">
        <f t="shared" ref="C24:H24" si="1">SUM(C25:C26)</f>
        <v>0</v>
      </c>
      <c r="D24" s="43">
        <f t="shared" si="1"/>
        <v>0</v>
      </c>
      <c r="E24" s="43">
        <f t="shared" si="1"/>
        <v>0</v>
      </c>
      <c r="F24" s="43">
        <f t="shared" si="1"/>
        <v>0</v>
      </c>
      <c r="G24" s="43">
        <f t="shared" si="1"/>
        <v>0</v>
      </c>
      <c r="H24" s="43">
        <f t="shared" si="1"/>
        <v>0</v>
      </c>
    </row>
    <row r="25" spans="1:12" ht="18.75" customHeight="1" x14ac:dyDescent="0.3">
      <c r="A25" s="32"/>
      <c r="B25" s="42" t="s">
        <v>109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</row>
    <row r="26" spans="1:12" ht="18.75" customHeight="1" x14ac:dyDescent="0.3">
      <c r="A26" s="42"/>
      <c r="B26" s="42" t="s">
        <v>110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12" ht="9.75" customHeight="1" x14ac:dyDescent="0.3">
      <c r="A27" s="48"/>
      <c r="B27" s="32"/>
      <c r="C27" s="54"/>
      <c r="D27" s="54"/>
      <c r="E27" s="54"/>
      <c r="F27" s="54"/>
      <c r="G27" s="54"/>
      <c r="H27" s="54"/>
      <c r="I27" s="197"/>
    </row>
    <row r="28" spans="1:12" ht="18.75" customHeight="1" x14ac:dyDescent="0.3">
      <c r="A28" s="42" t="s">
        <v>92</v>
      </c>
      <c r="B28" s="42" t="s">
        <v>108</v>
      </c>
      <c r="C28" s="43">
        <f t="shared" ref="C28:H28" si="2">SUM(C29:C30)</f>
        <v>0</v>
      </c>
      <c r="D28" s="43">
        <f t="shared" si="2"/>
        <v>0</v>
      </c>
      <c r="E28" s="43">
        <f t="shared" si="2"/>
        <v>0</v>
      </c>
      <c r="F28" s="43">
        <f t="shared" si="2"/>
        <v>0</v>
      </c>
      <c r="G28" s="43">
        <f t="shared" si="2"/>
        <v>0</v>
      </c>
      <c r="H28" s="43">
        <f t="shared" si="2"/>
        <v>0</v>
      </c>
    </row>
    <row r="29" spans="1:12" ht="18.75" customHeight="1" x14ac:dyDescent="0.3">
      <c r="A29" s="32"/>
      <c r="B29" s="42" t="s">
        <v>109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</row>
    <row r="30" spans="1:12" ht="18.75" customHeight="1" x14ac:dyDescent="0.3">
      <c r="A30" s="42"/>
      <c r="B30" s="42" t="s">
        <v>110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</row>
    <row r="31" spans="1:12" ht="9.75" customHeight="1" x14ac:dyDescent="0.3">
      <c r="A31" s="48"/>
      <c r="B31" s="32"/>
      <c r="C31" s="54"/>
      <c r="D31" s="54"/>
      <c r="E31" s="54"/>
      <c r="F31" s="54"/>
      <c r="G31" s="54"/>
      <c r="H31" s="54"/>
    </row>
    <row r="32" spans="1:12" ht="18.75" customHeight="1" x14ac:dyDescent="0.3">
      <c r="A32" s="42" t="s">
        <v>93</v>
      </c>
      <c r="B32" s="42" t="s">
        <v>108</v>
      </c>
      <c r="C32" s="43">
        <f t="shared" ref="C32:H32" si="3">SUM(C33:C34)</f>
        <v>0</v>
      </c>
      <c r="D32" s="43">
        <f t="shared" si="3"/>
        <v>0</v>
      </c>
      <c r="E32" s="43">
        <f t="shared" si="3"/>
        <v>0</v>
      </c>
      <c r="F32" s="43">
        <f t="shared" si="3"/>
        <v>0</v>
      </c>
      <c r="G32" s="43">
        <f t="shared" si="3"/>
        <v>0</v>
      </c>
      <c r="H32" s="43">
        <f t="shared" si="3"/>
        <v>0</v>
      </c>
    </row>
    <row r="33" spans="1:9" ht="18.75" customHeight="1" x14ac:dyDescent="0.3">
      <c r="A33" s="32"/>
      <c r="B33" s="42" t="s">
        <v>109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</row>
    <row r="34" spans="1:9" ht="18.75" customHeight="1" x14ac:dyDescent="0.3">
      <c r="A34" s="42"/>
      <c r="B34" s="42" t="s">
        <v>110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</row>
    <row r="35" spans="1:9" ht="9.75" customHeight="1" x14ac:dyDescent="0.3">
      <c r="A35" s="48"/>
      <c r="B35" s="32"/>
      <c r="C35" s="54"/>
      <c r="D35" s="54"/>
      <c r="E35" s="54"/>
      <c r="F35" s="54"/>
      <c r="G35" s="54"/>
      <c r="H35" s="54"/>
    </row>
    <row r="36" spans="1:9" ht="18.75" customHeight="1" x14ac:dyDescent="0.3">
      <c r="A36" s="42" t="s">
        <v>94</v>
      </c>
      <c r="B36" s="42" t="s">
        <v>108</v>
      </c>
      <c r="C36" s="43">
        <f t="shared" ref="C36:H36" si="4">SUM(C37:C38)</f>
        <v>0</v>
      </c>
      <c r="D36" s="43">
        <f t="shared" si="4"/>
        <v>0</v>
      </c>
      <c r="E36" s="43">
        <f t="shared" si="4"/>
        <v>0</v>
      </c>
      <c r="F36" s="43">
        <f t="shared" si="4"/>
        <v>0</v>
      </c>
      <c r="G36" s="43">
        <f t="shared" si="4"/>
        <v>0</v>
      </c>
      <c r="H36" s="43">
        <f t="shared" si="4"/>
        <v>0</v>
      </c>
    </row>
    <row r="37" spans="1:9" ht="18.75" customHeight="1" x14ac:dyDescent="0.3">
      <c r="A37" s="32"/>
      <c r="B37" s="42" t="s">
        <v>109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</row>
    <row r="38" spans="1:9" ht="18.75" customHeight="1" x14ac:dyDescent="0.3">
      <c r="A38" s="42"/>
      <c r="B38" s="42" t="s">
        <v>110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</row>
    <row r="39" spans="1:9" ht="9.75" customHeight="1" x14ac:dyDescent="0.3">
      <c r="A39" s="48"/>
      <c r="B39" s="32"/>
      <c r="C39" s="54"/>
      <c r="D39" s="54"/>
      <c r="E39" s="54"/>
      <c r="F39" s="54"/>
      <c r="G39" s="54"/>
      <c r="H39" s="54"/>
      <c r="I39" s="197"/>
    </row>
    <row r="40" spans="1:9" ht="18.75" customHeight="1" x14ac:dyDescent="0.3">
      <c r="A40" s="42" t="s">
        <v>95</v>
      </c>
      <c r="B40" s="42" t="s">
        <v>108</v>
      </c>
      <c r="C40" s="43">
        <f t="shared" ref="C40:H40" si="5">SUM(C41:C42)</f>
        <v>0</v>
      </c>
      <c r="D40" s="43">
        <f t="shared" si="5"/>
        <v>0</v>
      </c>
      <c r="E40" s="43">
        <f t="shared" si="5"/>
        <v>0</v>
      </c>
      <c r="F40" s="43">
        <f t="shared" si="5"/>
        <v>0</v>
      </c>
      <c r="G40" s="43">
        <f t="shared" si="5"/>
        <v>0</v>
      </c>
      <c r="H40" s="43">
        <f t="shared" si="5"/>
        <v>0</v>
      </c>
    </row>
    <row r="41" spans="1:9" ht="18.75" customHeight="1" x14ac:dyDescent="0.3">
      <c r="A41" s="32"/>
      <c r="B41" s="42" t="s">
        <v>109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</row>
    <row r="42" spans="1:9" ht="18.75" customHeight="1" x14ac:dyDescent="0.3">
      <c r="A42" s="42"/>
      <c r="B42" s="42" t="s">
        <v>110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</row>
    <row r="43" spans="1:9" ht="9.75" customHeight="1" x14ac:dyDescent="0.3">
      <c r="A43" s="48"/>
      <c r="B43" s="32"/>
      <c r="C43" s="54"/>
      <c r="D43" s="54"/>
      <c r="E43" s="54"/>
      <c r="F43" s="54"/>
      <c r="G43" s="54"/>
      <c r="H43" s="54"/>
    </row>
    <row r="44" spans="1:9" ht="18.75" customHeight="1" x14ac:dyDescent="0.3">
      <c r="A44" s="42" t="s">
        <v>96</v>
      </c>
      <c r="B44" s="42" t="s">
        <v>108</v>
      </c>
      <c r="C44" s="43">
        <f t="shared" ref="C44:H44" si="6">SUM(C45:C46)</f>
        <v>0</v>
      </c>
      <c r="D44" s="43">
        <f t="shared" si="6"/>
        <v>0</v>
      </c>
      <c r="E44" s="43">
        <f t="shared" si="6"/>
        <v>0</v>
      </c>
      <c r="F44" s="43">
        <f t="shared" si="6"/>
        <v>0</v>
      </c>
      <c r="G44" s="43">
        <f t="shared" si="6"/>
        <v>0</v>
      </c>
      <c r="H44" s="43">
        <f t="shared" si="6"/>
        <v>0</v>
      </c>
    </row>
    <row r="45" spans="1:9" ht="18.75" customHeight="1" x14ac:dyDescent="0.3">
      <c r="A45" s="32" t="s">
        <v>14</v>
      </c>
      <c r="B45" s="42" t="s">
        <v>109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</row>
    <row r="46" spans="1:9" ht="18.75" customHeight="1" x14ac:dyDescent="0.3">
      <c r="A46" s="48"/>
      <c r="B46" s="42" t="s">
        <v>110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</row>
    <row r="47" spans="1:9" ht="9.75" customHeight="1" x14ac:dyDescent="0.3">
      <c r="A47" s="42"/>
      <c r="B47" s="32"/>
      <c r="C47" s="54"/>
      <c r="D47" s="54"/>
      <c r="E47" s="54"/>
      <c r="F47" s="54"/>
      <c r="G47" s="54"/>
      <c r="H47" s="54"/>
    </row>
    <row r="48" spans="1:9" ht="18.75" customHeight="1" x14ac:dyDescent="0.3">
      <c r="A48" s="42" t="s">
        <v>15</v>
      </c>
      <c r="B48" s="42" t="s">
        <v>108</v>
      </c>
      <c r="C48" s="43">
        <f t="shared" ref="C48:H48" si="7">SUM(C49:C50)</f>
        <v>0</v>
      </c>
      <c r="D48" s="43">
        <f t="shared" si="7"/>
        <v>0</v>
      </c>
      <c r="E48" s="43">
        <f t="shared" si="7"/>
        <v>0</v>
      </c>
      <c r="F48" s="43">
        <f t="shared" si="7"/>
        <v>0</v>
      </c>
      <c r="G48" s="43">
        <f t="shared" si="7"/>
        <v>0</v>
      </c>
      <c r="H48" s="43">
        <f t="shared" si="7"/>
        <v>0</v>
      </c>
    </row>
    <row r="49" spans="1:9" ht="18.75" customHeight="1" x14ac:dyDescent="0.3">
      <c r="A49" s="32" t="s">
        <v>16</v>
      </c>
      <c r="B49" s="42" t="s">
        <v>109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</row>
    <row r="50" spans="1:9" ht="18.75" customHeight="1" x14ac:dyDescent="0.3">
      <c r="A50" s="42"/>
      <c r="B50" s="42" t="s">
        <v>110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</row>
    <row r="51" spans="1:9" ht="5.25" customHeight="1" x14ac:dyDescent="0.35">
      <c r="A51" s="59"/>
      <c r="B51" s="59"/>
      <c r="C51" s="58"/>
      <c r="D51" s="58"/>
      <c r="E51" s="58"/>
      <c r="F51" s="58"/>
      <c r="G51" s="58"/>
      <c r="H51" s="170"/>
      <c r="I51" s="197"/>
    </row>
    <row r="52" spans="1:9" ht="7.5" customHeight="1" x14ac:dyDescent="0.35">
      <c r="A52" s="56"/>
      <c r="B52" s="56"/>
      <c r="C52" s="61"/>
      <c r="D52" s="61"/>
      <c r="E52" s="61"/>
      <c r="F52" s="61"/>
      <c r="G52" s="61"/>
      <c r="H52" s="169"/>
    </row>
    <row r="53" spans="1:9" ht="18.75" customHeight="1" x14ac:dyDescent="0.3">
      <c r="A53" s="28" t="s">
        <v>0</v>
      </c>
      <c r="B53" s="48" t="s">
        <v>117</v>
      </c>
      <c r="C53" s="153">
        <f t="shared" ref="C53:G55" si="8">C48+C44+C40+C36+C32+C28+C24+C20+C16+C12+C8</f>
        <v>284</v>
      </c>
      <c r="D53" s="153">
        <f t="shared" si="8"/>
        <v>228</v>
      </c>
      <c r="E53" s="153">
        <f t="shared" si="8"/>
        <v>271</v>
      </c>
      <c r="F53" s="153">
        <f t="shared" si="8"/>
        <v>280</v>
      </c>
      <c r="G53" s="153">
        <f t="shared" si="8"/>
        <v>243</v>
      </c>
      <c r="H53" s="153">
        <f>H48+H44+H40+H36+H32+H28+H24+H20+H16+H12+H8</f>
        <v>266</v>
      </c>
      <c r="I53" s="10"/>
    </row>
    <row r="54" spans="1:9" ht="18.75" customHeight="1" x14ac:dyDescent="0.3">
      <c r="A54" s="48" t="s">
        <v>1</v>
      </c>
      <c r="B54" s="69" t="s">
        <v>112</v>
      </c>
      <c r="C54" s="152">
        <f t="shared" si="8"/>
        <v>151</v>
      </c>
      <c r="D54" s="152">
        <f t="shared" si="8"/>
        <v>118</v>
      </c>
      <c r="E54" s="152">
        <f t="shared" si="8"/>
        <v>142</v>
      </c>
      <c r="F54" s="152">
        <f t="shared" si="8"/>
        <v>134</v>
      </c>
      <c r="G54" s="152">
        <f t="shared" si="8"/>
        <v>120</v>
      </c>
      <c r="H54" s="152">
        <f>H49+H45+H41+H37+H33+H29+H25+H21+H17+H13+H9</f>
        <v>159</v>
      </c>
      <c r="I54" s="10"/>
    </row>
    <row r="55" spans="1:9" ht="18.75" customHeight="1" x14ac:dyDescent="0.3">
      <c r="B55" s="69" t="s">
        <v>113</v>
      </c>
      <c r="C55" s="153">
        <f t="shared" si="8"/>
        <v>133</v>
      </c>
      <c r="D55" s="153">
        <f t="shared" si="8"/>
        <v>110</v>
      </c>
      <c r="E55" s="153">
        <f t="shared" si="8"/>
        <v>129</v>
      </c>
      <c r="F55" s="153">
        <f t="shared" si="8"/>
        <v>146</v>
      </c>
      <c r="G55" s="153">
        <f t="shared" si="8"/>
        <v>123</v>
      </c>
      <c r="H55" s="153">
        <f>H50+H46+H42+H38+H34+H30+H26+H22+H18+H14+H10</f>
        <v>107</v>
      </c>
      <c r="I55" s="10"/>
    </row>
    <row r="56" spans="1:9" ht="5.25" customHeight="1" x14ac:dyDescent="0.3">
      <c r="A56" s="11"/>
      <c r="B56" s="11"/>
      <c r="C56" s="26"/>
      <c r="D56" s="26"/>
      <c r="E56" s="26"/>
      <c r="F56" s="62"/>
      <c r="G56" s="62"/>
      <c r="H56" s="62"/>
      <c r="I56" s="10"/>
    </row>
    <row r="57" spans="1:9" ht="5.0999999999999996" customHeight="1" x14ac:dyDescent="0.3">
      <c r="A57" s="8"/>
      <c r="B57" s="8"/>
      <c r="C57" s="9"/>
      <c r="D57" s="9"/>
      <c r="E57" s="9"/>
      <c r="F57" s="9"/>
      <c r="G57" s="9"/>
      <c r="H57" s="9"/>
    </row>
    <row r="58" spans="1:9" ht="15.75" customHeight="1" x14ac:dyDescent="0.3">
      <c r="A58" s="8"/>
      <c r="B58" s="2"/>
      <c r="C58" s="1"/>
      <c r="D58" s="1"/>
      <c r="E58" s="3"/>
      <c r="F58" s="1"/>
      <c r="G58" s="50"/>
      <c r="H58" s="50" t="s">
        <v>2</v>
      </c>
    </row>
    <row r="59" spans="1:9" ht="15.75" customHeight="1" x14ac:dyDescent="0.3">
      <c r="A59" s="8"/>
      <c r="B59" s="8"/>
      <c r="C59" s="9"/>
      <c r="D59" s="9"/>
      <c r="E59" s="9"/>
      <c r="F59" s="9"/>
      <c r="G59" s="51"/>
      <c r="H59" s="51" t="s">
        <v>3</v>
      </c>
    </row>
  </sheetData>
  <sheetProtection selectLockedCells="1" selectUnlockedCells="1"/>
  <mergeCells count="1">
    <mergeCell ref="C5:H5"/>
  </mergeCells>
  <pageMargins left="0.7" right="0.7" top="0.5" bottom="0.5" header="0.3" footer="0.3"/>
  <pageSetup paperSize="9" scale="79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/>
    <pageSetUpPr fitToPage="1"/>
  </sheetPr>
  <dimension ref="A1:L59"/>
  <sheetViews>
    <sheetView view="pageBreakPreview" topLeftCell="A10" zoomScale="60" workbookViewId="0">
      <selection activeCell="G34" sqref="G34"/>
    </sheetView>
  </sheetViews>
  <sheetFormatPr defaultColWidth="11.44140625" defaultRowHeight="15.6" x14ac:dyDescent="0.3"/>
  <cols>
    <col min="1" max="1" width="33.44140625" style="1" customWidth="1"/>
    <col min="2" max="2" width="21.109375" style="1" customWidth="1"/>
    <col min="3" max="8" width="9.44140625" style="4" customWidth="1"/>
    <col min="9" max="16384" width="11.44140625" style="1"/>
  </cols>
  <sheetData>
    <row r="1" spans="1:9" ht="21.75" customHeight="1" x14ac:dyDescent="0.35">
      <c r="A1" s="72" t="s">
        <v>170</v>
      </c>
      <c r="B1" s="28"/>
      <c r="C1" s="29"/>
      <c r="D1" s="30"/>
      <c r="E1" s="30"/>
      <c r="F1" s="30"/>
      <c r="G1" s="30"/>
      <c r="H1" s="30"/>
    </row>
    <row r="2" spans="1:9" s="2" customFormat="1" ht="21.75" customHeight="1" x14ac:dyDescent="0.35">
      <c r="A2" s="73" t="s">
        <v>171</v>
      </c>
      <c r="B2" s="32"/>
      <c r="C2" s="33"/>
      <c r="D2" s="33"/>
      <c r="E2" s="33"/>
      <c r="F2" s="33"/>
      <c r="G2" s="33"/>
      <c r="H2" s="33"/>
    </row>
    <row r="3" spans="1:9" ht="21.75" customHeight="1" x14ac:dyDescent="0.35">
      <c r="A3" s="72"/>
      <c r="B3" s="28"/>
      <c r="C3" s="29"/>
      <c r="D3" s="30"/>
      <c r="E3" s="30"/>
      <c r="F3" s="30"/>
      <c r="G3" s="30"/>
      <c r="H3" s="30"/>
    </row>
    <row r="4" spans="1:9" ht="21.75" customHeight="1" x14ac:dyDescent="0.35">
      <c r="A4" s="34"/>
      <c r="B4" s="34"/>
      <c r="C4" s="29"/>
      <c r="D4" s="29"/>
      <c r="E4" s="35"/>
      <c r="F4" s="65"/>
      <c r="G4" s="68"/>
      <c r="H4" s="68" t="s">
        <v>227</v>
      </c>
    </row>
    <row r="5" spans="1:9" ht="21.75" customHeight="1" x14ac:dyDescent="0.3">
      <c r="A5" s="71" t="s">
        <v>143</v>
      </c>
      <c r="B5" s="37" t="s">
        <v>5</v>
      </c>
      <c r="C5" s="203" t="s">
        <v>219</v>
      </c>
      <c r="D5" s="203"/>
      <c r="E5" s="203"/>
      <c r="F5" s="203"/>
      <c r="G5" s="203"/>
      <c r="H5" s="203"/>
    </row>
    <row r="6" spans="1:9" ht="21.75" customHeight="1" x14ac:dyDescent="0.3">
      <c r="A6" s="38" t="s">
        <v>210</v>
      </c>
      <c r="B6" s="39" t="s">
        <v>7</v>
      </c>
      <c r="C6" s="64">
        <v>2017</v>
      </c>
      <c r="D6" s="64">
        <v>2018</v>
      </c>
      <c r="E6" s="64">
        <v>2019</v>
      </c>
      <c r="F6" s="64">
        <v>2020</v>
      </c>
      <c r="G6" s="64">
        <v>2021</v>
      </c>
      <c r="H6" s="144">
        <v>2022</v>
      </c>
    </row>
    <row r="7" spans="1:9" ht="5.25" customHeight="1" x14ac:dyDescent="0.35">
      <c r="A7" s="40"/>
      <c r="B7" s="34"/>
      <c r="C7" s="41"/>
      <c r="D7" s="41"/>
      <c r="E7" s="41"/>
      <c r="F7" s="41"/>
      <c r="G7" s="41"/>
    </row>
    <row r="8" spans="1:9" ht="18.75" customHeight="1" x14ac:dyDescent="0.3">
      <c r="A8" s="42" t="s">
        <v>123</v>
      </c>
      <c r="B8" s="42" t="s">
        <v>108</v>
      </c>
      <c r="C8" s="43">
        <f t="shared" ref="C8:H8" si="0">SUM(C9:C10)</f>
        <v>4</v>
      </c>
      <c r="D8" s="43">
        <f t="shared" si="0"/>
        <v>5</v>
      </c>
      <c r="E8" s="43">
        <f t="shared" si="0"/>
        <v>4</v>
      </c>
      <c r="F8" s="43">
        <f t="shared" si="0"/>
        <v>5</v>
      </c>
      <c r="G8" s="43">
        <f t="shared" si="0"/>
        <v>3</v>
      </c>
      <c r="H8" s="186">
        <f t="shared" si="0"/>
        <v>4</v>
      </c>
    </row>
    <row r="9" spans="1:9" ht="18.75" customHeight="1" x14ac:dyDescent="0.3">
      <c r="A9" s="42" t="s">
        <v>124</v>
      </c>
      <c r="B9" s="42" t="s">
        <v>109</v>
      </c>
      <c r="C9" s="43">
        <v>1</v>
      </c>
      <c r="D9" s="43">
        <v>3</v>
      </c>
      <c r="E9" s="43">
        <v>3</v>
      </c>
      <c r="F9" s="43">
        <v>4</v>
      </c>
      <c r="G9" s="43">
        <v>1</v>
      </c>
      <c r="H9" s="149">
        <v>1</v>
      </c>
    </row>
    <row r="10" spans="1:9" ht="18.75" customHeight="1" x14ac:dyDescent="0.3">
      <c r="A10" s="32" t="s">
        <v>85</v>
      </c>
      <c r="B10" s="42" t="s">
        <v>110</v>
      </c>
      <c r="C10" s="43">
        <v>3</v>
      </c>
      <c r="D10" s="43">
        <v>2</v>
      </c>
      <c r="E10" s="43">
        <v>1</v>
      </c>
      <c r="F10" s="43">
        <v>1</v>
      </c>
      <c r="G10" s="43">
        <v>2</v>
      </c>
      <c r="H10" s="149">
        <v>3</v>
      </c>
    </row>
    <row r="11" spans="1:9" ht="9.75" customHeight="1" x14ac:dyDescent="0.3">
      <c r="A11" s="42"/>
      <c r="B11" s="32"/>
      <c r="C11" s="54"/>
      <c r="D11" s="54"/>
      <c r="E11" s="54"/>
      <c r="F11" s="54"/>
      <c r="G11" s="54"/>
      <c r="H11" s="149"/>
    </row>
    <row r="12" spans="1:9" ht="18.75" customHeight="1" x14ac:dyDescent="0.3">
      <c r="A12" s="42" t="s">
        <v>86</v>
      </c>
      <c r="B12" s="42" t="s">
        <v>108</v>
      </c>
      <c r="C12" s="43">
        <f>SUM(C13:C14)</f>
        <v>65</v>
      </c>
      <c r="D12" s="43">
        <f>SUM(D13:D14)</f>
        <v>62</v>
      </c>
      <c r="E12" s="43">
        <f>SUM(E13:E14)</f>
        <v>66</v>
      </c>
      <c r="F12" s="43">
        <f>SUM(F13:F14)</f>
        <v>73</v>
      </c>
      <c r="G12" s="43">
        <f>SUM(G13:G14)</f>
        <v>100</v>
      </c>
      <c r="H12" s="149">
        <v>68</v>
      </c>
    </row>
    <row r="13" spans="1:9" ht="18.75" customHeight="1" x14ac:dyDescent="0.3">
      <c r="A13" s="32" t="s">
        <v>87</v>
      </c>
      <c r="B13" s="42" t="s">
        <v>109</v>
      </c>
      <c r="C13" s="43">
        <v>33</v>
      </c>
      <c r="D13" s="43">
        <v>35</v>
      </c>
      <c r="E13" s="43">
        <v>44</v>
      </c>
      <c r="F13" s="43">
        <v>46</v>
      </c>
      <c r="G13" s="43">
        <v>50</v>
      </c>
      <c r="H13" s="149">
        <v>28</v>
      </c>
    </row>
    <row r="14" spans="1:9" ht="18.75" customHeight="1" x14ac:dyDescent="0.3">
      <c r="A14" s="42"/>
      <c r="B14" s="42" t="s">
        <v>110</v>
      </c>
      <c r="C14" s="43">
        <v>32</v>
      </c>
      <c r="D14" s="43">
        <v>27</v>
      </c>
      <c r="E14" s="43">
        <v>22</v>
      </c>
      <c r="F14" s="43">
        <v>27</v>
      </c>
      <c r="G14" s="43">
        <v>50</v>
      </c>
      <c r="H14" s="149">
        <v>44</v>
      </c>
    </row>
    <row r="15" spans="1:9" ht="9.75" customHeight="1" x14ac:dyDescent="0.3">
      <c r="A15" s="42"/>
      <c r="B15" s="32"/>
      <c r="C15" s="54"/>
      <c r="D15" s="54"/>
      <c r="E15" s="54"/>
      <c r="F15" s="54"/>
      <c r="G15" s="54"/>
      <c r="H15" s="149"/>
      <c r="I15" s="197"/>
    </row>
    <row r="16" spans="1:9" ht="18.75" customHeight="1" x14ac:dyDescent="0.3">
      <c r="A16" s="42" t="s">
        <v>88</v>
      </c>
      <c r="B16" s="42" t="s">
        <v>108</v>
      </c>
      <c r="C16" s="43">
        <f>SUM(C17:C18)</f>
        <v>8</v>
      </c>
      <c r="D16" s="43">
        <f>SUM(D17:D18)</f>
        <v>10</v>
      </c>
      <c r="E16" s="43">
        <f>SUM(E17:E18)</f>
        <v>12</v>
      </c>
      <c r="F16" s="43">
        <f>SUM(F17:F18)</f>
        <v>10</v>
      </c>
      <c r="G16" s="43">
        <f>SUM(G17:G18)</f>
        <v>8</v>
      </c>
      <c r="H16" s="149">
        <v>10</v>
      </c>
    </row>
    <row r="17" spans="1:12" ht="18.75" customHeight="1" x14ac:dyDescent="0.3">
      <c r="A17" s="32"/>
      <c r="B17" s="42" t="s">
        <v>109</v>
      </c>
      <c r="C17" s="43">
        <v>2</v>
      </c>
      <c r="D17" s="43">
        <v>4</v>
      </c>
      <c r="E17" s="43">
        <v>4</v>
      </c>
      <c r="F17" s="43">
        <v>5</v>
      </c>
      <c r="G17" s="43">
        <v>3</v>
      </c>
      <c r="H17" s="149">
        <v>6</v>
      </c>
    </row>
    <row r="18" spans="1:12" ht="18.75" customHeight="1" x14ac:dyDescent="0.3">
      <c r="A18" s="42"/>
      <c r="B18" s="42" t="s">
        <v>110</v>
      </c>
      <c r="C18" s="43">
        <v>6</v>
      </c>
      <c r="D18" s="43">
        <v>6</v>
      </c>
      <c r="E18" s="43">
        <v>8</v>
      </c>
      <c r="F18" s="43">
        <v>5</v>
      </c>
      <c r="G18" s="43">
        <v>5</v>
      </c>
      <c r="H18" s="149">
        <v>4</v>
      </c>
      <c r="L18" s="24"/>
    </row>
    <row r="19" spans="1:12" ht="9.75" customHeight="1" x14ac:dyDescent="0.3">
      <c r="A19" s="32"/>
      <c r="B19" s="32"/>
      <c r="C19" s="43"/>
      <c r="D19" s="43"/>
      <c r="E19" s="43"/>
      <c r="F19" s="43"/>
      <c r="G19" s="43"/>
      <c r="H19" s="149"/>
    </row>
    <row r="20" spans="1:12" ht="18.75" customHeight="1" x14ac:dyDescent="0.3">
      <c r="A20" s="42" t="s">
        <v>89</v>
      </c>
      <c r="B20" s="42" t="s">
        <v>108</v>
      </c>
      <c r="C20" s="43">
        <f>SUM(C21:C22)</f>
        <v>4</v>
      </c>
      <c r="D20" s="43">
        <f>SUM(D21:D22)</f>
        <v>1</v>
      </c>
      <c r="E20" s="43">
        <f>SUM(E21:E22)</f>
        <v>1</v>
      </c>
      <c r="F20" s="43">
        <f>SUM(F21:F22)</f>
        <v>5</v>
      </c>
      <c r="G20" s="43">
        <f>SUM(G21:G22)</f>
        <v>2</v>
      </c>
      <c r="H20" s="149">
        <v>3</v>
      </c>
    </row>
    <row r="21" spans="1:12" ht="18.75" customHeight="1" x14ac:dyDescent="0.3">
      <c r="A21" s="32" t="s">
        <v>90</v>
      </c>
      <c r="B21" s="42" t="s">
        <v>109</v>
      </c>
      <c r="C21" s="43">
        <v>1</v>
      </c>
      <c r="D21" s="43">
        <v>1</v>
      </c>
      <c r="E21" s="43">
        <v>0</v>
      </c>
      <c r="F21" s="43">
        <v>2</v>
      </c>
      <c r="G21" s="43">
        <v>1</v>
      </c>
      <c r="H21" s="149">
        <v>3</v>
      </c>
    </row>
    <row r="22" spans="1:12" ht="18.75" customHeight="1" x14ac:dyDescent="0.3">
      <c r="A22" s="32"/>
      <c r="B22" s="42" t="s">
        <v>110</v>
      </c>
      <c r="C22" s="43">
        <v>3</v>
      </c>
      <c r="D22" s="43">
        <v>0</v>
      </c>
      <c r="E22" s="43">
        <v>1</v>
      </c>
      <c r="F22" s="43">
        <v>3</v>
      </c>
      <c r="G22" s="43">
        <v>1</v>
      </c>
      <c r="H22" s="43">
        <f>SUM(H23:H24)</f>
        <v>0</v>
      </c>
    </row>
    <row r="23" spans="1:12" ht="9.75" customHeight="1" x14ac:dyDescent="0.3">
      <c r="A23" s="48"/>
      <c r="B23" s="32"/>
      <c r="C23" s="54"/>
      <c r="D23" s="54"/>
      <c r="E23" s="54"/>
      <c r="F23" s="54"/>
      <c r="G23" s="54"/>
      <c r="H23" s="149"/>
    </row>
    <row r="24" spans="1:12" ht="18.75" customHeight="1" x14ac:dyDescent="0.3">
      <c r="A24" s="42"/>
      <c r="B24" s="42" t="s">
        <v>108</v>
      </c>
      <c r="C24" s="43">
        <f t="shared" ref="C24:H24" si="1">SUM(C25:C26)</f>
        <v>0</v>
      </c>
      <c r="D24" s="43">
        <f t="shared" si="1"/>
        <v>0</v>
      </c>
      <c r="E24" s="43">
        <f t="shared" si="1"/>
        <v>0</v>
      </c>
      <c r="F24" s="43">
        <f t="shared" si="1"/>
        <v>0</v>
      </c>
      <c r="G24" s="43">
        <f t="shared" si="1"/>
        <v>0</v>
      </c>
      <c r="H24" s="43">
        <f t="shared" si="1"/>
        <v>0</v>
      </c>
    </row>
    <row r="25" spans="1:12" ht="18.75" customHeight="1" x14ac:dyDescent="0.3">
      <c r="A25" s="32"/>
      <c r="B25" s="42" t="s">
        <v>109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f>SUM(H26:H27)</f>
        <v>0</v>
      </c>
    </row>
    <row r="26" spans="1:12" ht="18.75" customHeight="1" x14ac:dyDescent="0.3">
      <c r="A26" s="42" t="s">
        <v>91</v>
      </c>
      <c r="B26" s="42" t="s">
        <v>110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f>SUM(H27:H28)</f>
        <v>0</v>
      </c>
    </row>
    <row r="27" spans="1:12" ht="9.75" customHeight="1" x14ac:dyDescent="0.3">
      <c r="A27" s="48"/>
      <c r="B27" s="32"/>
      <c r="C27" s="54"/>
      <c r="D27" s="54"/>
      <c r="E27" s="54"/>
      <c r="F27" s="54"/>
      <c r="G27" s="54"/>
      <c r="H27" s="149"/>
      <c r="I27" s="197"/>
    </row>
    <row r="28" spans="1:12" ht="18.75" customHeight="1" x14ac:dyDescent="0.3">
      <c r="A28" s="42"/>
      <c r="B28" s="42" t="s">
        <v>108</v>
      </c>
      <c r="C28" s="43">
        <f t="shared" ref="C28:H28" si="2">SUM(C29:C30)</f>
        <v>0</v>
      </c>
      <c r="D28" s="43">
        <f t="shared" si="2"/>
        <v>0</v>
      </c>
      <c r="E28" s="43">
        <f t="shared" si="2"/>
        <v>0</v>
      </c>
      <c r="F28" s="43">
        <f t="shared" si="2"/>
        <v>0</v>
      </c>
      <c r="G28" s="43">
        <f t="shared" si="2"/>
        <v>0</v>
      </c>
      <c r="H28" s="43">
        <f t="shared" si="2"/>
        <v>0</v>
      </c>
    </row>
    <row r="29" spans="1:12" ht="18.75" customHeight="1" x14ac:dyDescent="0.3">
      <c r="A29" s="32"/>
      <c r="B29" s="42" t="s">
        <v>109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</row>
    <row r="30" spans="1:12" ht="18.75" customHeight="1" x14ac:dyDescent="0.3">
      <c r="A30" s="42" t="s">
        <v>92</v>
      </c>
      <c r="B30" s="42" t="s">
        <v>110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</row>
    <row r="31" spans="1:12" ht="9.75" customHeight="1" x14ac:dyDescent="0.3">
      <c r="A31" s="48"/>
      <c r="B31" s="32"/>
      <c r="C31" s="54"/>
      <c r="D31" s="54"/>
      <c r="E31" s="54"/>
      <c r="F31" s="54"/>
      <c r="G31" s="54"/>
      <c r="H31" s="149"/>
    </row>
    <row r="32" spans="1:12" ht="18.75" customHeight="1" x14ac:dyDescent="0.3">
      <c r="A32" s="42"/>
      <c r="B32" s="42" t="s">
        <v>108</v>
      </c>
      <c r="C32" s="43">
        <f>SUM(C33:C34)</f>
        <v>118</v>
      </c>
      <c r="D32" s="43">
        <f>SUM(D33:D34)</f>
        <v>122</v>
      </c>
      <c r="E32" s="43">
        <f>SUM(E33:E34)</f>
        <v>142</v>
      </c>
      <c r="F32" s="43">
        <f>SUM(F33:F34)</f>
        <v>134</v>
      </c>
      <c r="G32" s="43">
        <f>SUM(G33:G34)</f>
        <v>131</v>
      </c>
      <c r="H32" s="149">
        <v>81</v>
      </c>
    </row>
    <row r="33" spans="1:9" ht="18.75" customHeight="1" x14ac:dyDescent="0.3">
      <c r="A33" s="32"/>
      <c r="B33" s="42" t="s">
        <v>109</v>
      </c>
      <c r="C33" s="43">
        <v>66</v>
      </c>
      <c r="D33" s="43">
        <v>68</v>
      </c>
      <c r="E33" s="43">
        <v>81</v>
      </c>
      <c r="F33" s="43">
        <v>70</v>
      </c>
      <c r="G33" s="43">
        <v>63</v>
      </c>
      <c r="H33" s="149">
        <v>40</v>
      </c>
    </row>
    <row r="34" spans="1:9" ht="18.75" customHeight="1" x14ac:dyDescent="0.3">
      <c r="A34" s="42" t="s">
        <v>93</v>
      </c>
      <c r="B34" s="42" t="s">
        <v>110</v>
      </c>
      <c r="C34" s="43">
        <v>52</v>
      </c>
      <c r="D34" s="43">
        <v>54</v>
      </c>
      <c r="E34" s="43">
        <v>61</v>
      </c>
      <c r="F34" s="43">
        <v>64</v>
      </c>
      <c r="G34" s="43">
        <v>68</v>
      </c>
      <c r="H34" s="149">
        <v>41</v>
      </c>
    </row>
    <row r="35" spans="1:9" ht="9.75" customHeight="1" x14ac:dyDescent="0.3">
      <c r="A35" s="48"/>
      <c r="B35" s="32"/>
      <c r="C35" s="54"/>
      <c r="D35" s="54"/>
      <c r="E35" s="54"/>
      <c r="F35" s="54"/>
      <c r="G35" s="54"/>
      <c r="H35" s="149"/>
    </row>
    <row r="36" spans="1:9" ht="18.75" customHeight="1" x14ac:dyDescent="0.3">
      <c r="A36" s="42"/>
      <c r="B36" s="42" t="s">
        <v>108</v>
      </c>
      <c r="C36" s="43">
        <f>SUM(C37:C38)</f>
        <v>23</v>
      </c>
      <c r="D36" s="43">
        <f>SUM(D37:D38)</f>
        <v>24</v>
      </c>
      <c r="E36" s="43">
        <f>SUM(E37:E38)</f>
        <v>20</v>
      </c>
      <c r="F36" s="43">
        <f>SUM(F37:F38)</f>
        <v>18</v>
      </c>
      <c r="G36" s="43">
        <f>SUM(G37:G38)</f>
        <v>24</v>
      </c>
      <c r="H36" s="149">
        <v>17</v>
      </c>
    </row>
    <row r="37" spans="1:9" ht="18.75" customHeight="1" x14ac:dyDescent="0.3">
      <c r="A37" s="32"/>
      <c r="B37" s="42" t="s">
        <v>109</v>
      </c>
      <c r="C37" s="43">
        <v>7</v>
      </c>
      <c r="D37" s="43">
        <v>12</v>
      </c>
      <c r="E37" s="43">
        <v>11</v>
      </c>
      <c r="F37" s="43">
        <v>10</v>
      </c>
      <c r="G37" s="43">
        <v>15</v>
      </c>
      <c r="H37" s="149">
        <v>6</v>
      </c>
    </row>
    <row r="38" spans="1:9" ht="18.75" customHeight="1" x14ac:dyDescent="0.3">
      <c r="A38" s="42" t="s">
        <v>94</v>
      </c>
      <c r="B38" s="42" t="s">
        <v>110</v>
      </c>
      <c r="C38" s="43">
        <v>16</v>
      </c>
      <c r="D38" s="43">
        <v>12</v>
      </c>
      <c r="E38" s="43">
        <v>9</v>
      </c>
      <c r="F38" s="43">
        <v>8</v>
      </c>
      <c r="G38" s="43">
        <v>9</v>
      </c>
      <c r="H38" s="149">
        <v>11</v>
      </c>
    </row>
    <row r="39" spans="1:9" ht="9.75" customHeight="1" x14ac:dyDescent="0.3">
      <c r="A39" s="48"/>
      <c r="B39" s="32"/>
      <c r="C39" s="54"/>
      <c r="D39" s="54"/>
      <c r="E39" s="54"/>
      <c r="F39" s="54"/>
      <c r="G39" s="54"/>
      <c r="H39" s="149"/>
      <c r="I39" s="197"/>
    </row>
    <row r="40" spans="1:9" ht="18.75" customHeight="1" x14ac:dyDescent="0.3">
      <c r="A40" s="42"/>
      <c r="B40" s="42" t="s">
        <v>108</v>
      </c>
      <c r="C40" s="43">
        <f t="shared" ref="C40:H40" si="3">SUM(C41:C42)</f>
        <v>0</v>
      </c>
      <c r="D40" s="43">
        <f t="shared" si="3"/>
        <v>0</v>
      </c>
      <c r="E40" s="43">
        <f t="shared" si="3"/>
        <v>0</v>
      </c>
      <c r="F40" s="43">
        <f t="shared" si="3"/>
        <v>1</v>
      </c>
      <c r="G40" s="43">
        <f t="shared" si="3"/>
        <v>0</v>
      </c>
      <c r="H40" s="43">
        <f t="shared" si="3"/>
        <v>0</v>
      </c>
    </row>
    <row r="41" spans="1:9" ht="18.75" customHeight="1" x14ac:dyDescent="0.3">
      <c r="A41" s="32"/>
      <c r="B41" s="42" t="s">
        <v>109</v>
      </c>
      <c r="C41" s="43">
        <v>0</v>
      </c>
      <c r="D41" s="43">
        <v>0</v>
      </c>
      <c r="E41" s="43">
        <v>0</v>
      </c>
      <c r="F41" s="43">
        <v>1</v>
      </c>
      <c r="G41" s="43">
        <v>0</v>
      </c>
      <c r="H41" s="43">
        <v>0</v>
      </c>
    </row>
    <row r="42" spans="1:9" ht="18.75" customHeight="1" x14ac:dyDescent="0.3">
      <c r="A42" s="42" t="s">
        <v>95</v>
      </c>
      <c r="B42" s="42" t="s">
        <v>110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</row>
    <row r="43" spans="1:9" ht="9.75" customHeight="1" x14ac:dyDescent="0.3">
      <c r="A43" s="48"/>
      <c r="B43" s="32"/>
      <c r="C43" s="54"/>
      <c r="D43" s="54"/>
      <c r="E43" s="54"/>
      <c r="F43" s="54"/>
      <c r="G43" s="54"/>
      <c r="H43" s="149"/>
    </row>
    <row r="44" spans="1:9" ht="18.75" customHeight="1" x14ac:dyDescent="0.3">
      <c r="A44" s="42"/>
      <c r="B44" s="42" t="s">
        <v>108</v>
      </c>
      <c r="C44" s="43">
        <f>SUM(C45:C46)</f>
        <v>247</v>
      </c>
      <c r="D44" s="43">
        <f>SUM(D45:D46)</f>
        <v>195</v>
      </c>
      <c r="E44" s="43">
        <f>SUM(E45:E46)</f>
        <v>214</v>
      </c>
      <c r="F44" s="43">
        <f>SUM(F45:F46)</f>
        <v>255</v>
      </c>
      <c r="G44" s="43">
        <f>SUM(G45:G46)</f>
        <v>234</v>
      </c>
      <c r="H44" s="149">
        <v>185</v>
      </c>
    </row>
    <row r="45" spans="1:9" ht="18.75" customHeight="1" x14ac:dyDescent="0.3">
      <c r="A45" s="42" t="s">
        <v>96</v>
      </c>
      <c r="B45" s="42" t="s">
        <v>109</v>
      </c>
      <c r="C45" s="43">
        <v>138</v>
      </c>
      <c r="D45" s="43">
        <v>99</v>
      </c>
      <c r="E45" s="43">
        <v>102</v>
      </c>
      <c r="F45" s="43">
        <v>130</v>
      </c>
      <c r="G45" s="43">
        <v>124</v>
      </c>
      <c r="H45" s="149">
        <v>91</v>
      </c>
    </row>
    <row r="46" spans="1:9" ht="18.75" customHeight="1" x14ac:dyDescent="0.3">
      <c r="A46" s="32" t="s">
        <v>14</v>
      </c>
      <c r="B46" s="42" t="s">
        <v>110</v>
      </c>
      <c r="C46" s="43">
        <v>109</v>
      </c>
      <c r="D46" s="43">
        <v>96</v>
      </c>
      <c r="E46" s="43">
        <v>112</v>
      </c>
      <c r="F46" s="43">
        <v>125</v>
      </c>
      <c r="G46" s="43">
        <v>110</v>
      </c>
      <c r="H46" s="149">
        <v>94</v>
      </c>
    </row>
    <row r="47" spans="1:9" ht="9.75" customHeight="1" x14ac:dyDescent="0.3">
      <c r="A47" s="48"/>
      <c r="B47" s="32"/>
      <c r="C47" s="54"/>
      <c r="D47" s="54"/>
      <c r="E47" s="54"/>
      <c r="F47" s="54"/>
      <c r="G47" s="54"/>
      <c r="H47" s="149"/>
    </row>
    <row r="48" spans="1:9" ht="18.75" customHeight="1" x14ac:dyDescent="0.3">
      <c r="A48" s="42"/>
      <c r="B48" s="42" t="s">
        <v>108</v>
      </c>
      <c r="C48" s="43">
        <f>SUM(C49:C50)</f>
        <v>419</v>
      </c>
      <c r="D48" s="43">
        <f>SUM(D49:D50)</f>
        <v>429</v>
      </c>
      <c r="E48" s="43">
        <f>SUM(E49:E50)</f>
        <v>418</v>
      </c>
      <c r="F48" s="43">
        <f>SUM(F49:F50)</f>
        <v>416</v>
      </c>
      <c r="G48" s="43">
        <f>SUM(G49:G50)</f>
        <v>353</v>
      </c>
      <c r="H48" s="149">
        <v>335</v>
      </c>
    </row>
    <row r="49" spans="1:9" ht="18.75" customHeight="1" x14ac:dyDescent="0.3">
      <c r="A49" s="42" t="s">
        <v>15</v>
      </c>
      <c r="B49" s="42" t="s">
        <v>109</v>
      </c>
      <c r="C49" s="43">
        <v>233</v>
      </c>
      <c r="D49" s="43">
        <v>233</v>
      </c>
      <c r="E49" s="43">
        <v>214</v>
      </c>
      <c r="F49" s="43">
        <v>214</v>
      </c>
      <c r="G49" s="43">
        <v>180</v>
      </c>
      <c r="H49" s="149">
        <v>186</v>
      </c>
    </row>
    <row r="50" spans="1:9" ht="18.75" customHeight="1" x14ac:dyDescent="0.3">
      <c r="A50" s="32" t="s">
        <v>16</v>
      </c>
      <c r="B50" s="42" t="s">
        <v>110</v>
      </c>
      <c r="C50" s="43">
        <v>186</v>
      </c>
      <c r="D50" s="43">
        <v>196</v>
      </c>
      <c r="E50" s="43">
        <v>204</v>
      </c>
      <c r="F50" s="43">
        <v>202</v>
      </c>
      <c r="G50" s="43">
        <v>173</v>
      </c>
      <c r="H50" s="149">
        <v>149</v>
      </c>
    </row>
    <row r="51" spans="1:9" ht="5.25" customHeight="1" x14ac:dyDescent="0.3">
      <c r="A51" s="59"/>
      <c r="B51" s="59"/>
      <c r="C51" s="58"/>
      <c r="D51" s="58"/>
      <c r="E51" s="58"/>
      <c r="F51" s="58"/>
      <c r="G51" s="58"/>
      <c r="H51" s="143"/>
      <c r="I51" s="197"/>
    </row>
    <row r="52" spans="1:9" ht="7.5" customHeight="1" x14ac:dyDescent="0.3">
      <c r="A52" s="56"/>
      <c r="B52" s="56"/>
      <c r="C52" s="61"/>
      <c r="D52" s="61"/>
      <c r="E52" s="61"/>
      <c r="F52" s="61"/>
      <c r="G52" s="61"/>
    </row>
    <row r="53" spans="1:9" ht="18.75" customHeight="1" x14ac:dyDescent="0.3">
      <c r="A53" s="48" t="s">
        <v>0</v>
      </c>
      <c r="B53" s="48" t="s">
        <v>117</v>
      </c>
      <c r="C53" s="164">
        <f t="shared" ref="C53:G55" si="4">C48+C44+C40+C36+C32+C28+C24+C20+C16+C12+C8</f>
        <v>888</v>
      </c>
      <c r="D53" s="164">
        <f t="shared" si="4"/>
        <v>848</v>
      </c>
      <c r="E53" s="164">
        <f t="shared" si="4"/>
        <v>877</v>
      </c>
      <c r="F53" s="164">
        <f t="shared" si="4"/>
        <v>917</v>
      </c>
      <c r="G53" s="164">
        <f t="shared" si="4"/>
        <v>855</v>
      </c>
      <c r="H53" s="164">
        <f>SUM(H54:H55)</f>
        <v>707</v>
      </c>
      <c r="I53" s="10"/>
    </row>
    <row r="54" spans="1:9" ht="18.75" customHeight="1" x14ac:dyDescent="0.3">
      <c r="A54" s="1" t="s">
        <v>1</v>
      </c>
      <c r="B54" s="69" t="s">
        <v>112</v>
      </c>
      <c r="C54" s="163">
        <f t="shared" si="4"/>
        <v>481</v>
      </c>
      <c r="D54" s="163">
        <f t="shared" si="4"/>
        <v>455</v>
      </c>
      <c r="E54" s="163">
        <f t="shared" si="4"/>
        <v>459</v>
      </c>
      <c r="F54" s="163">
        <f t="shared" si="4"/>
        <v>482</v>
      </c>
      <c r="G54" s="163">
        <f t="shared" si="4"/>
        <v>437</v>
      </c>
      <c r="H54" s="163">
        <f>H49+H45+H41+H37+H33+H29+H25+H21+H17+H13+H9</f>
        <v>361</v>
      </c>
      <c r="I54" s="10"/>
    </row>
    <row r="55" spans="1:9" ht="18.75" customHeight="1" x14ac:dyDescent="0.3">
      <c r="B55" s="69" t="s">
        <v>113</v>
      </c>
      <c r="C55" s="164">
        <f t="shared" si="4"/>
        <v>407</v>
      </c>
      <c r="D55" s="164">
        <f t="shared" si="4"/>
        <v>393</v>
      </c>
      <c r="E55" s="164">
        <f t="shared" si="4"/>
        <v>418</v>
      </c>
      <c r="F55" s="164">
        <f t="shared" si="4"/>
        <v>435</v>
      </c>
      <c r="G55" s="164">
        <f t="shared" si="4"/>
        <v>418</v>
      </c>
      <c r="H55" s="164">
        <f>H50+H46+H42+H38+H34+H30+H26+H22+H18+H14+H10</f>
        <v>346</v>
      </c>
      <c r="I55" s="10"/>
    </row>
    <row r="56" spans="1:9" ht="5.25" customHeight="1" x14ac:dyDescent="0.3">
      <c r="A56" s="11"/>
      <c r="B56" s="11"/>
      <c r="C56" s="26"/>
      <c r="D56" s="26"/>
      <c r="E56" s="26"/>
      <c r="F56" s="26"/>
      <c r="G56" s="62"/>
      <c r="H56" s="62"/>
      <c r="I56" s="10"/>
    </row>
    <row r="57" spans="1:9" ht="5.0999999999999996" customHeight="1" x14ac:dyDescent="0.3">
      <c r="A57" s="8"/>
      <c r="B57" s="8"/>
      <c r="C57" s="9"/>
      <c r="D57" s="9"/>
      <c r="E57" s="9"/>
      <c r="F57" s="9"/>
      <c r="G57" s="9"/>
      <c r="H57" s="9"/>
    </row>
    <row r="58" spans="1:9" ht="15.75" customHeight="1" x14ac:dyDescent="0.3">
      <c r="A58" s="8"/>
      <c r="B58" s="2"/>
      <c r="C58" s="1"/>
      <c r="D58" s="1"/>
      <c r="E58" s="3"/>
      <c r="F58" s="1"/>
      <c r="G58" s="50"/>
      <c r="H58" s="50" t="s">
        <v>2</v>
      </c>
    </row>
    <row r="59" spans="1:9" ht="15.75" customHeight="1" x14ac:dyDescent="0.3">
      <c r="A59" s="8"/>
      <c r="B59" s="8"/>
      <c r="C59" s="9"/>
      <c r="D59" s="9"/>
      <c r="E59" s="9"/>
      <c r="F59" s="9"/>
      <c r="G59" s="51"/>
      <c r="H59" s="51" t="s">
        <v>3</v>
      </c>
    </row>
  </sheetData>
  <sheetProtection selectLockedCells="1" selectUnlockedCells="1"/>
  <mergeCells count="1">
    <mergeCell ref="C5:H5"/>
  </mergeCells>
  <pageMargins left="0.7" right="0.7" top="0.5" bottom="0.5" header="0.3" footer="0.3"/>
  <pageSetup paperSize="9" scale="79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/>
    <pageSetUpPr fitToPage="1"/>
  </sheetPr>
  <dimension ref="A1:K62"/>
  <sheetViews>
    <sheetView view="pageBreakPreview" topLeftCell="A10" zoomScale="70" zoomScaleSheetLayoutView="70" workbookViewId="0">
      <selection activeCell="G34" sqref="G34"/>
    </sheetView>
  </sheetViews>
  <sheetFormatPr defaultColWidth="11.44140625" defaultRowHeight="15.6" x14ac:dyDescent="0.3"/>
  <cols>
    <col min="1" max="1" width="22" style="1" customWidth="1"/>
    <col min="2" max="2" width="22.6640625" style="1" customWidth="1"/>
    <col min="3" max="8" width="11.109375" style="4" customWidth="1"/>
    <col min="9" max="16384" width="11.44140625" style="1"/>
  </cols>
  <sheetData>
    <row r="1" spans="1:11" ht="18" customHeight="1" x14ac:dyDescent="0.35">
      <c r="A1" s="27" t="s">
        <v>144</v>
      </c>
      <c r="B1" s="69" t="s">
        <v>174</v>
      </c>
      <c r="C1" s="29"/>
      <c r="D1" s="30"/>
      <c r="E1" s="30"/>
      <c r="F1" s="30"/>
      <c r="G1" s="30"/>
      <c r="H1" s="30"/>
    </row>
    <row r="2" spans="1:11" ht="18" customHeight="1" x14ac:dyDescent="0.35">
      <c r="A2" s="31" t="s">
        <v>145</v>
      </c>
      <c r="B2" s="32" t="s">
        <v>175</v>
      </c>
      <c r="C2" s="29"/>
      <c r="D2" s="33"/>
      <c r="E2" s="33"/>
      <c r="F2" s="33"/>
      <c r="G2" s="33"/>
      <c r="H2" s="33"/>
    </row>
    <row r="3" spans="1:11" ht="21.75" customHeight="1" x14ac:dyDescent="0.35">
      <c r="A3" s="34"/>
      <c r="B3" s="34"/>
      <c r="C3" s="29"/>
      <c r="D3" s="29"/>
      <c r="E3" s="35"/>
      <c r="F3" s="65"/>
      <c r="G3" s="68"/>
      <c r="H3" s="68"/>
    </row>
    <row r="4" spans="1:11" ht="18" customHeight="1" x14ac:dyDescent="0.3">
      <c r="A4" s="71" t="s">
        <v>122</v>
      </c>
      <c r="B4" s="37" t="s">
        <v>5</v>
      </c>
      <c r="C4" s="203" t="s">
        <v>219</v>
      </c>
      <c r="D4" s="203"/>
      <c r="E4" s="203"/>
      <c r="F4" s="203"/>
      <c r="G4" s="203"/>
      <c r="H4" s="203"/>
    </row>
    <row r="5" spans="1:11" ht="18" customHeight="1" x14ac:dyDescent="0.3">
      <c r="A5" s="38" t="s">
        <v>23</v>
      </c>
      <c r="B5" s="39" t="s">
        <v>7</v>
      </c>
      <c r="C5" s="64">
        <v>2017</v>
      </c>
      <c r="D5" s="64">
        <v>2018</v>
      </c>
      <c r="E5" s="64">
        <v>2019</v>
      </c>
      <c r="F5" s="64">
        <v>2020</v>
      </c>
      <c r="G5" s="64">
        <v>2021</v>
      </c>
      <c r="H5" s="64">
        <v>2022</v>
      </c>
    </row>
    <row r="6" spans="1:11" ht="5.25" customHeight="1" x14ac:dyDescent="0.35">
      <c r="A6" s="40"/>
      <c r="B6" s="34"/>
      <c r="C6" s="41"/>
      <c r="D6" s="41"/>
      <c r="E6" s="41"/>
      <c r="F6" s="41"/>
      <c r="G6" s="41"/>
    </row>
    <row r="7" spans="1:11" ht="18" customHeight="1" x14ac:dyDescent="0.35">
      <c r="A7" s="42" t="s">
        <v>24</v>
      </c>
      <c r="B7" s="42" t="s">
        <v>108</v>
      </c>
      <c r="C7" s="43">
        <f>SUM(C8:C9)</f>
        <v>541</v>
      </c>
      <c r="D7" s="43">
        <f>SUM(D8:D9)</f>
        <v>567</v>
      </c>
      <c r="E7" s="43">
        <f>SUM(E8:E9)</f>
        <v>560</v>
      </c>
      <c r="F7" s="43">
        <f>SUM(F8:F9)</f>
        <v>521</v>
      </c>
      <c r="G7" s="43">
        <f>SUM(G8:G9)</f>
        <v>561</v>
      </c>
      <c r="H7" s="159">
        <v>633</v>
      </c>
    </row>
    <row r="8" spans="1:11" ht="18" customHeight="1" x14ac:dyDescent="0.35">
      <c r="A8" s="32" t="s">
        <v>25</v>
      </c>
      <c r="B8" s="32" t="s">
        <v>118</v>
      </c>
      <c r="C8" s="43">
        <v>302</v>
      </c>
      <c r="D8" s="43">
        <v>310</v>
      </c>
      <c r="E8" s="43">
        <v>292</v>
      </c>
      <c r="F8" s="43">
        <v>272</v>
      </c>
      <c r="G8" s="43">
        <v>263</v>
      </c>
      <c r="H8" s="159">
        <v>337</v>
      </c>
    </row>
    <row r="9" spans="1:11" ht="18" customHeight="1" x14ac:dyDescent="0.35">
      <c r="A9" s="42"/>
      <c r="B9" s="42" t="s">
        <v>110</v>
      </c>
      <c r="C9" s="43">
        <v>239</v>
      </c>
      <c r="D9" s="43">
        <v>257</v>
      </c>
      <c r="E9" s="43">
        <v>268</v>
      </c>
      <c r="F9" s="43">
        <v>249</v>
      </c>
      <c r="G9" s="43">
        <v>298</v>
      </c>
      <c r="H9" s="159">
        <v>296</v>
      </c>
      <c r="K9" s="17"/>
    </row>
    <row r="10" spans="1:11" ht="9.75" customHeight="1" x14ac:dyDescent="0.35">
      <c r="A10" s="42"/>
      <c r="B10" s="32"/>
      <c r="H10" s="159"/>
      <c r="K10" s="17"/>
    </row>
    <row r="11" spans="1:11" ht="18" customHeight="1" x14ac:dyDescent="0.35">
      <c r="A11" s="42" t="s">
        <v>26</v>
      </c>
      <c r="B11" s="42" t="s">
        <v>108</v>
      </c>
      <c r="C11" s="43">
        <f>SUM(C12:C13)</f>
        <v>487</v>
      </c>
      <c r="D11" s="43">
        <f>SUM(D12:D13)</f>
        <v>474</v>
      </c>
      <c r="E11" s="43">
        <f>SUM(E12:E13)</f>
        <v>395</v>
      </c>
      <c r="F11" s="43">
        <f>SUM(F12:F13)</f>
        <v>460</v>
      </c>
      <c r="G11" s="43">
        <f>SUM(G12:G13)</f>
        <v>550</v>
      </c>
      <c r="H11" s="159">
        <v>510</v>
      </c>
    </row>
    <row r="12" spans="1:11" ht="18" customHeight="1" x14ac:dyDescent="0.35">
      <c r="A12" s="32" t="s">
        <v>27</v>
      </c>
      <c r="B12" s="32" t="s">
        <v>118</v>
      </c>
      <c r="C12" s="43">
        <v>240</v>
      </c>
      <c r="D12" s="43">
        <v>236</v>
      </c>
      <c r="E12" s="43">
        <v>206</v>
      </c>
      <c r="F12" s="43">
        <v>238</v>
      </c>
      <c r="G12" s="43">
        <v>286</v>
      </c>
      <c r="H12" s="159">
        <v>280</v>
      </c>
    </row>
    <row r="13" spans="1:11" ht="18" customHeight="1" x14ac:dyDescent="0.35">
      <c r="A13" s="42"/>
      <c r="B13" s="42" t="s">
        <v>110</v>
      </c>
      <c r="C13" s="43">
        <v>247</v>
      </c>
      <c r="D13" s="43">
        <v>238</v>
      </c>
      <c r="E13" s="43">
        <v>189</v>
      </c>
      <c r="F13" s="43">
        <v>222</v>
      </c>
      <c r="G13" s="43">
        <v>264</v>
      </c>
      <c r="H13" s="159">
        <v>230</v>
      </c>
    </row>
    <row r="14" spans="1:11" ht="9.75" customHeight="1" x14ac:dyDescent="0.35">
      <c r="A14" s="42"/>
      <c r="B14" s="32"/>
      <c r="C14" s="54"/>
      <c r="D14" s="54"/>
      <c r="E14" s="54"/>
      <c r="F14" s="54"/>
      <c r="G14" s="54"/>
      <c r="H14" s="159"/>
    </row>
    <row r="15" spans="1:11" ht="18" customHeight="1" x14ac:dyDescent="0.35">
      <c r="A15" s="42" t="s">
        <v>28</v>
      </c>
      <c r="B15" s="42" t="s">
        <v>108</v>
      </c>
      <c r="C15" s="43">
        <f>SUM(C16:C17)</f>
        <v>495</v>
      </c>
      <c r="D15" s="43">
        <f>SUM(D16:D17)</f>
        <v>531</v>
      </c>
      <c r="E15" s="43">
        <f>SUM(E16:E17)</f>
        <v>505</v>
      </c>
      <c r="F15" s="43">
        <f>SUM(F16:F17)</f>
        <v>576</v>
      </c>
      <c r="G15" s="43">
        <f>SUM(G16:G17)</f>
        <v>648</v>
      </c>
      <c r="H15" s="159">
        <v>619</v>
      </c>
      <c r="I15" s="17"/>
    </row>
    <row r="16" spans="1:11" ht="18" customHeight="1" x14ac:dyDescent="0.35">
      <c r="A16" s="32" t="s">
        <v>29</v>
      </c>
      <c r="B16" s="32" t="s">
        <v>118</v>
      </c>
      <c r="C16" s="43">
        <v>245</v>
      </c>
      <c r="D16" s="43">
        <v>270</v>
      </c>
      <c r="E16" s="43">
        <v>253</v>
      </c>
      <c r="F16" s="43">
        <v>291</v>
      </c>
      <c r="G16" s="43">
        <v>342</v>
      </c>
      <c r="H16" s="159">
        <v>331</v>
      </c>
      <c r="I16" s="17"/>
    </row>
    <row r="17" spans="1:9" ht="18" customHeight="1" x14ac:dyDescent="0.35">
      <c r="A17" s="42"/>
      <c r="B17" s="42" t="s">
        <v>110</v>
      </c>
      <c r="C17" s="43">
        <v>250</v>
      </c>
      <c r="D17" s="43">
        <v>261</v>
      </c>
      <c r="E17" s="43">
        <v>252</v>
      </c>
      <c r="F17" s="43">
        <v>285</v>
      </c>
      <c r="G17" s="43">
        <v>306</v>
      </c>
      <c r="H17" s="159">
        <v>288</v>
      </c>
      <c r="I17" s="17"/>
    </row>
    <row r="18" spans="1:9" ht="9.75" customHeight="1" x14ac:dyDescent="0.35">
      <c r="A18" s="32"/>
      <c r="B18" s="42"/>
      <c r="H18" s="159"/>
    </row>
    <row r="19" spans="1:9" ht="18" customHeight="1" x14ac:dyDescent="0.35">
      <c r="A19" s="42" t="s">
        <v>30</v>
      </c>
      <c r="B19" s="42" t="s">
        <v>108</v>
      </c>
      <c r="C19" s="43">
        <f>SUM(C20:C21)</f>
        <v>548</v>
      </c>
      <c r="D19" s="43">
        <f>SUM(D20:D21)</f>
        <v>478</v>
      </c>
      <c r="E19" s="43">
        <f>SUM(E20:E21)</f>
        <v>550</v>
      </c>
      <c r="F19" s="43">
        <f>SUM(F20:F21)</f>
        <v>512</v>
      </c>
      <c r="G19" s="43">
        <f>SUM(G20:G21)</f>
        <v>547</v>
      </c>
      <c r="H19" s="159">
        <v>560</v>
      </c>
    </row>
    <row r="20" spans="1:9" ht="18" customHeight="1" x14ac:dyDescent="0.35">
      <c r="A20" s="32" t="s">
        <v>30</v>
      </c>
      <c r="B20" s="32" t="s">
        <v>118</v>
      </c>
      <c r="C20" s="43">
        <v>272</v>
      </c>
      <c r="D20" s="43">
        <v>242</v>
      </c>
      <c r="E20" s="43">
        <v>271</v>
      </c>
      <c r="F20" s="43">
        <v>267</v>
      </c>
      <c r="G20" s="43">
        <v>284</v>
      </c>
      <c r="H20" s="159">
        <v>302</v>
      </c>
    </row>
    <row r="21" spans="1:9" ht="18" customHeight="1" x14ac:dyDescent="0.35">
      <c r="A21" s="32"/>
      <c r="B21" s="42" t="s">
        <v>110</v>
      </c>
      <c r="C21" s="43">
        <v>276</v>
      </c>
      <c r="D21" s="43">
        <v>236</v>
      </c>
      <c r="E21" s="43">
        <v>279</v>
      </c>
      <c r="F21" s="43">
        <v>245</v>
      </c>
      <c r="G21" s="43">
        <v>263</v>
      </c>
      <c r="H21" s="159">
        <v>258</v>
      </c>
    </row>
    <row r="22" spans="1:9" ht="9.75" customHeight="1" x14ac:dyDescent="0.35">
      <c r="A22" s="48"/>
      <c r="B22" s="32"/>
      <c r="H22" s="159"/>
    </row>
    <row r="23" spans="1:9" ht="18" customHeight="1" x14ac:dyDescent="0.35">
      <c r="A23" s="42" t="s">
        <v>31</v>
      </c>
      <c r="B23" s="42" t="s">
        <v>108</v>
      </c>
      <c r="C23" s="43">
        <f>SUM(C24:C25)</f>
        <v>528</v>
      </c>
      <c r="D23" s="43">
        <f>SUM(D24:D25)</f>
        <v>520</v>
      </c>
      <c r="E23" s="43">
        <f>SUM(E24:E25)</f>
        <v>505</v>
      </c>
      <c r="F23" s="43">
        <f>SUM(F24:F25)</f>
        <v>534</v>
      </c>
      <c r="G23" s="43">
        <f>SUM(G24:G25)</f>
        <v>527</v>
      </c>
      <c r="H23" s="159">
        <v>481</v>
      </c>
    </row>
    <row r="24" spans="1:9" ht="18" customHeight="1" x14ac:dyDescent="0.35">
      <c r="A24" s="32" t="s">
        <v>32</v>
      </c>
      <c r="B24" s="32" t="s">
        <v>118</v>
      </c>
      <c r="C24" s="43">
        <v>288</v>
      </c>
      <c r="D24" s="43">
        <v>280</v>
      </c>
      <c r="E24" s="43">
        <v>245</v>
      </c>
      <c r="F24" s="43">
        <v>290</v>
      </c>
      <c r="G24" s="43">
        <v>289</v>
      </c>
      <c r="H24" s="159">
        <v>241</v>
      </c>
    </row>
    <row r="25" spans="1:9" ht="18" customHeight="1" x14ac:dyDescent="0.35">
      <c r="A25" s="42"/>
      <c r="B25" s="42" t="s">
        <v>110</v>
      </c>
      <c r="C25" s="43">
        <v>240</v>
      </c>
      <c r="D25" s="43">
        <v>240</v>
      </c>
      <c r="E25" s="43">
        <v>260</v>
      </c>
      <c r="F25" s="43">
        <v>244</v>
      </c>
      <c r="G25" s="43">
        <v>238</v>
      </c>
      <c r="H25" s="159">
        <v>240</v>
      </c>
    </row>
    <row r="26" spans="1:9" ht="9.75" customHeight="1" x14ac:dyDescent="0.35">
      <c r="A26" s="42"/>
      <c r="B26" s="32"/>
      <c r="H26" s="159"/>
    </row>
    <row r="27" spans="1:9" ht="18" customHeight="1" x14ac:dyDescent="0.35">
      <c r="A27" s="42" t="s">
        <v>33</v>
      </c>
      <c r="B27" s="42" t="s">
        <v>108</v>
      </c>
      <c r="C27" s="43">
        <f>SUM(C28:C29)</f>
        <v>490</v>
      </c>
      <c r="D27" s="43">
        <f>SUM(D28:D29)</f>
        <v>500</v>
      </c>
      <c r="E27" s="43">
        <f>SUM(E28:E29)</f>
        <v>480</v>
      </c>
      <c r="F27" s="43">
        <f>SUM(F28:F29)</f>
        <v>615</v>
      </c>
      <c r="G27" s="43">
        <f>SUM(G28:G29)</f>
        <v>612</v>
      </c>
      <c r="H27" s="159">
        <v>488</v>
      </c>
      <c r="I27" s="17"/>
    </row>
    <row r="28" spans="1:9" ht="18" customHeight="1" x14ac:dyDescent="0.35">
      <c r="A28" s="32" t="s">
        <v>34</v>
      </c>
      <c r="B28" s="32" t="s">
        <v>118</v>
      </c>
      <c r="C28" s="43">
        <v>236</v>
      </c>
      <c r="D28" s="43">
        <v>278</v>
      </c>
      <c r="E28" s="43">
        <v>255</v>
      </c>
      <c r="F28" s="43">
        <v>319</v>
      </c>
      <c r="G28" s="43">
        <v>322</v>
      </c>
      <c r="H28" s="159">
        <v>234</v>
      </c>
      <c r="I28" s="17"/>
    </row>
    <row r="29" spans="1:9" ht="18" customHeight="1" x14ac:dyDescent="0.35">
      <c r="A29" s="42"/>
      <c r="B29" s="42" t="s">
        <v>110</v>
      </c>
      <c r="C29" s="43">
        <v>254</v>
      </c>
      <c r="D29" s="43">
        <v>222</v>
      </c>
      <c r="E29" s="43">
        <v>225</v>
      </c>
      <c r="F29" s="43">
        <v>296</v>
      </c>
      <c r="G29" s="43">
        <v>290</v>
      </c>
      <c r="H29" s="159">
        <v>254</v>
      </c>
      <c r="I29" s="17"/>
    </row>
    <row r="30" spans="1:9" ht="9.75" customHeight="1" x14ac:dyDescent="0.35">
      <c r="A30" s="42"/>
      <c r="B30" s="32"/>
      <c r="H30" s="159"/>
    </row>
    <row r="31" spans="1:9" ht="18" customHeight="1" x14ac:dyDescent="0.35">
      <c r="A31" s="42" t="s">
        <v>35</v>
      </c>
      <c r="B31" s="42" t="s">
        <v>108</v>
      </c>
      <c r="C31" s="43">
        <f>SUM(C32:C33)</f>
        <v>602</v>
      </c>
      <c r="D31" s="43">
        <f>SUM(D32:D33)</f>
        <v>517</v>
      </c>
      <c r="E31" s="43">
        <f>SUM(E32:E33)</f>
        <v>546</v>
      </c>
      <c r="F31" s="43">
        <f>SUM(F32:F33)</f>
        <v>543</v>
      </c>
      <c r="G31" s="43">
        <f>SUM(G32:G33)</f>
        <v>569</v>
      </c>
      <c r="H31" s="159">
        <v>416</v>
      </c>
    </row>
    <row r="32" spans="1:9" ht="18" customHeight="1" x14ac:dyDescent="0.35">
      <c r="A32" s="32" t="s">
        <v>36</v>
      </c>
      <c r="B32" s="32" t="s">
        <v>118</v>
      </c>
      <c r="C32" s="43">
        <v>322</v>
      </c>
      <c r="D32" s="43">
        <v>268</v>
      </c>
      <c r="E32" s="43">
        <v>281</v>
      </c>
      <c r="F32" s="43">
        <v>291</v>
      </c>
      <c r="G32" s="43">
        <v>301</v>
      </c>
      <c r="H32" s="159">
        <v>233</v>
      </c>
    </row>
    <row r="33" spans="1:9" ht="18" customHeight="1" x14ac:dyDescent="0.35">
      <c r="A33" s="42"/>
      <c r="B33" s="42" t="s">
        <v>110</v>
      </c>
      <c r="C33" s="43">
        <v>280</v>
      </c>
      <c r="D33" s="43">
        <v>249</v>
      </c>
      <c r="E33" s="43">
        <v>265</v>
      </c>
      <c r="F33" s="43">
        <v>252</v>
      </c>
      <c r="G33" s="43">
        <v>268</v>
      </c>
      <c r="H33" s="159">
        <v>183</v>
      </c>
      <c r="I33" s="24"/>
    </row>
    <row r="34" spans="1:9" ht="9.75" customHeight="1" x14ac:dyDescent="0.35">
      <c r="A34" s="42"/>
      <c r="B34" s="32"/>
      <c r="H34" s="159"/>
    </row>
    <row r="35" spans="1:9" ht="18" customHeight="1" x14ac:dyDescent="0.35">
      <c r="A35" s="42" t="s">
        <v>37</v>
      </c>
      <c r="B35" s="42" t="s">
        <v>108</v>
      </c>
      <c r="C35" s="43">
        <f>SUM(C36:C37)</f>
        <v>591</v>
      </c>
      <c r="D35" s="43">
        <f>SUM(D36:D37)</f>
        <v>500</v>
      </c>
      <c r="E35" s="43">
        <f>SUM(E36:E37)</f>
        <v>521</v>
      </c>
      <c r="F35" s="43">
        <f>SUM(F36:F37)</f>
        <v>551</v>
      </c>
      <c r="G35" s="43">
        <f>SUM(G36:G37)</f>
        <v>220</v>
      </c>
      <c r="H35" s="159">
        <v>520</v>
      </c>
    </row>
    <row r="36" spans="1:9" ht="18" customHeight="1" x14ac:dyDescent="0.35">
      <c r="A36" s="32" t="s">
        <v>38</v>
      </c>
      <c r="B36" s="32" t="s">
        <v>118</v>
      </c>
      <c r="C36" s="43">
        <v>310</v>
      </c>
      <c r="D36" s="43">
        <v>268</v>
      </c>
      <c r="E36" s="43">
        <v>268</v>
      </c>
      <c r="F36" s="43">
        <v>300</v>
      </c>
      <c r="G36" s="43">
        <v>113</v>
      </c>
      <c r="H36" s="159">
        <v>273</v>
      </c>
    </row>
    <row r="37" spans="1:9" ht="18" customHeight="1" x14ac:dyDescent="0.35">
      <c r="A37" s="42"/>
      <c r="B37" s="42" t="s">
        <v>110</v>
      </c>
      <c r="C37" s="43">
        <v>281</v>
      </c>
      <c r="D37" s="43">
        <v>232</v>
      </c>
      <c r="E37" s="43">
        <v>253</v>
      </c>
      <c r="F37" s="43">
        <v>251</v>
      </c>
      <c r="G37" s="43">
        <v>107</v>
      </c>
      <c r="H37" s="159">
        <v>247</v>
      </c>
      <c r="I37" s="24"/>
    </row>
    <row r="38" spans="1:9" ht="9.75" customHeight="1" x14ac:dyDescent="0.35">
      <c r="A38" s="42"/>
      <c r="B38" s="32"/>
      <c r="H38" s="159"/>
    </row>
    <row r="39" spans="1:9" ht="18" customHeight="1" x14ac:dyDescent="0.35">
      <c r="A39" s="42" t="s">
        <v>39</v>
      </c>
      <c r="B39" s="42" t="s">
        <v>108</v>
      </c>
      <c r="C39" s="43">
        <f>SUM(C40:C41)</f>
        <v>483</v>
      </c>
      <c r="D39" s="43">
        <f>SUM(D40:D41)</f>
        <v>525</v>
      </c>
      <c r="E39" s="43">
        <f>SUM(E40:E41)</f>
        <v>531</v>
      </c>
      <c r="F39" s="43">
        <f>SUM(F40:F41)</f>
        <v>544</v>
      </c>
      <c r="G39" s="43">
        <f>SUM(G40:G41)</f>
        <v>67</v>
      </c>
      <c r="H39" s="159">
        <v>490</v>
      </c>
      <c r="I39" s="17"/>
    </row>
    <row r="40" spans="1:9" ht="18" customHeight="1" x14ac:dyDescent="0.35">
      <c r="A40" s="32" t="s">
        <v>39</v>
      </c>
      <c r="B40" s="32" t="s">
        <v>118</v>
      </c>
      <c r="C40" s="43">
        <v>260</v>
      </c>
      <c r="D40" s="43">
        <v>270</v>
      </c>
      <c r="E40" s="43">
        <v>278</v>
      </c>
      <c r="F40" s="43">
        <v>277</v>
      </c>
      <c r="G40" s="43">
        <v>35</v>
      </c>
      <c r="H40" s="159">
        <v>261</v>
      </c>
      <c r="I40" s="17"/>
    </row>
    <row r="41" spans="1:9" ht="18" customHeight="1" x14ac:dyDescent="0.35">
      <c r="A41" s="42"/>
      <c r="B41" s="42" t="s">
        <v>110</v>
      </c>
      <c r="C41" s="43">
        <v>223</v>
      </c>
      <c r="D41" s="43">
        <v>255</v>
      </c>
      <c r="E41" s="43">
        <v>253</v>
      </c>
      <c r="F41" s="43">
        <v>267</v>
      </c>
      <c r="G41" s="43">
        <v>32</v>
      </c>
      <c r="H41" s="159">
        <v>229</v>
      </c>
      <c r="I41" s="17"/>
    </row>
    <row r="42" spans="1:9" ht="9.75" customHeight="1" x14ac:dyDescent="0.35">
      <c r="A42" s="42"/>
      <c r="B42" s="32"/>
      <c r="H42" s="159"/>
    </row>
    <row r="43" spans="1:9" ht="18" customHeight="1" x14ac:dyDescent="0.35">
      <c r="A43" s="42" t="s">
        <v>40</v>
      </c>
      <c r="B43" s="42" t="s">
        <v>108</v>
      </c>
      <c r="C43" s="43">
        <f>SUM(C44:C45)</f>
        <v>597</v>
      </c>
      <c r="D43" s="43">
        <f>SUM(D44:D45)</f>
        <v>528</v>
      </c>
      <c r="E43" s="43">
        <f>SUM(E44:E45)</f>
        <v>534</v>
      </c>
      <c r="F43" s="43">
        <f>SUM(F44:F45)</f>
        <v>528</v>
      </c>
      <c r="G43" s="43">
        <f>SUM(G44:G45)</f>
        <v>250</v>
      </c>
      <c r="H43" s="159">
        <v>551</v>
      </c>
    </row>
    <row r="44" spans="1:9" ht="18" customHeight="1" x14ac:dyDescent="0.35">
      <c r="A44" s="32" t="s">
        <v>44</v>
      </c>
      <c r="B44" s="32" t="s">
        <v>118</v>
      </c>
      <c r="C44" s="43">
        <v>324</v>
      </c>
      <c r="D44" s="43">
        <v>266</v>
      </c>
      <c r="E44" s="43">
        <v>280</v>
      </c>
      <c r="F44" s="43">
        <v>259</v>
      </c>
      <c r="G44" s="43">
        <v>131</v>
      </c>
      <c r="H44" s="159">
        <v>269</v>
      </c>
    </row>
    <row r="45" spans="1:9" ht="18" customHeight="1" x14ac:dyDescent="0.35">
      <c r="A45" s="42"/>
      <c r="B45" s="42" t="s">
        <v>110</v>
      </c>
      <c r="C45" s="43">
        <v>273</v>
      </c>
      <c r="D45" s="43">
        <v>262</v>
      </c>
      <c r="E45" s="43">
        <v>254</v>
      </c>
      <c r="F45" s="43">
        <v>269</v>
      </c>
      <c r="G45" s="43">
        <v>119</v>
      </c>
      <c r="H45" s="159">
        <v>282</v>
      </c>
      <c r="I45" s="24"/>
    </row>
    <row r="46" spans="1:9" ht="9.75" customHeight="1" x14ac:dyDescent="0.35">
      <c r="A46" s="42"/>
      <c r="B46" s="32"/>
      <c r="H46" s="159"/>
    </row>
    <row r="47" spans="1:9" ht="18" customHeight="1" x14ac:dyDescent="0.35">
      <c r="A47" s="42" t="s">
        <v>41</v>
      </c>
      <c r="B47" s="42" t="s">
        <v>108</v>
      </c>
      <c r="C47" s="43">
        <f>SUM(C48:C49)</f>
        <v>553</v>
      </c>
      <c r="D47" s="43">
        <f>SUM(D48:D49)</f>
        <v>505</v>
      </c>
      <c r="E47" s="43">
        <f>SUM(E48:E49)</f>
        <v>482</v>
      </c>
      <c r="F47" s="43">
        <f>SUM(F48:F49)</f>
        <v>550</v>
      </c>
      <c r="G47" s="43">
        <f>SUM(G48:G49)</f>
        <v>1215</v>
      </c>
      <c r="H47" s="159">
        <v>517</v>
      </c>
    </row>
    <row r="48" spans="1:9" ht="18" customHeight="1" x14ac:dyDescent="0.35">
      <c r="A48" s="32" t="s">
        <v>41</v>
      </c>
      <c r="B48" s="32" t="s">
        <v>118</v>
      </c>
      <c r="C48" s="43">
        <v>283</v>
      </c>
      <c r="D48" s="43">
        <v>274</v>
      </c>
      <c r="E48" s="43">
        <v>258</v>
      </c>
      <c r="F48" s="43">
        <v>284</v>
      </c>
      <c r="G48" s="43">
        <v>611</v>
      </c>
      <c r="H48" s="159">
        <v>271</v>
      </c>
    </row>
    <row r="49" spans="1:9" ht="18" customHeight="1" x14ac:dyDescent="0.35">
      <c r="A49" s="42"/>
      <c r="B49" s="42" t="s">
        <v>110</v>
      </c>
      <c r="C49" s="43">
        <v>270</v>
      </c>
      <c r="D49" s="43">
        <v>231</v>
      </c>
      <c r="E49" s="43">
        <v>224</v>
      </c>
      <c r="F49" s="43">
        <v>266</v>
      </c>
      <c r="G49" s="43">
        <v>604</v>
      </c>
      <c r="H49" s="159">
        <v>246</v>
      </c>
      <c r="I49" s="24"/>
    </row>
    <row r="50" spans="1:9" ht="9.75" customHeight="1" x14ac:dyDescent="0.35">
      <c r="A50" s="42"/>
      <c r="B50" s="32"/>
      <c r="H50" s="159"/>
    </row>
    <row r="51" spans="1:9" ht="18" customHeight="1" x14ac:dyDescent="0.35">
      <c r="A51" s="42" t="s">
        <v>42</v>
      </c>
      <c r="B51" s="42" t="s">
        <v>108</v>
      </c>
      <c r="C51" s="43">
        <f>SUM(C52:C53)</f>
        <v>537</v>
      </c>
      <c r="D51" s="43">
        <f>SUM(D52:D53)</f>
        <v>554</v>
      </c>
      <c r="E51" s="43">
        <f>SUM(E52:E53)</f>
        <v>569</v>
      </c>
      <c r="F51" s="43">
        <f>SUM(F52:F53)</f>
        <v>564</v>
      </c>
      <c r="G51" s="43">
        <f>SUM(G52:G53)</f>
        <v>985</v>
      </c>
      <c r="H51" s="159">
        <v>469</v>
      </c>
      <c r="I51" s="17"/>
    </row>
    <row r="52" spans="1:9" ht="18" customHeight="1" x14ac:dyDescent="0.35">
      <c r="A52" s="32" t="s">
        <v>43</v>
      </c>
      <c r="B52" s="32" t="s">
        <v>118</v>
      </c>
      <c r="C52" s="43">
        <v>294</v>
      </c>
      <c r="D52" s="43">
        <v>277</v>
      </c>
      <c r="E52" s="43">
        <v>299</v>
      </c>
      <c r="F52" s="43">
        <v>303</v>
      </c>
      <c r="G52" s="43">
        <v>516</v>
      </c>
      <c r="H52" s="159">
        <v>231</v>
      </c>
      <c r="I52" s="17"/>
    </row>
    <row r="53" spans="1:9" ht="18" customHeight="1" x14ac:dyDescent="0.35">
      <c r="A53" s="42"/>
      <c r="B53" s="42" t="s">
        <v>110</v>
      </c>
      <c r="C53" s="43">
        <v>243</v>
      </c>
      <c r="D53" s="43">
        <v>277</v>
      </c>
      <c r="E53" s="43">
        <v>270</v>
      </c>
      <c r="F53" s="43">
        <v>261</v>
      </c>
      <c r="G53" s="43">
        <v>469</v>
      </c>
      <c r="H53" s="159">
        <v>238</v>
      </c>
      <c r="I53" s="17"/>
    </row>
    <row r="54" spans="1:9" ht="5.25" customHeight="1" x14ac:dyDescent="0.3">
      <c r="A54" s="59"/>
      <c r="B54" s="59"/>
      <c r="H54" s="143"/>
    </row>
    <row r="55" spans="1:9" ht="7.5" customHeight="1" x14ac:dyDescent="0.3">
      <c r="A55" s="56"/>
      <c r="B55" s="56"/>
      <c r="C55" s="61"/>
      <c r="D55" s="61"/>
      <c r="E55" s="61"/>
      <c r="F55" s="61"/>
      <c r="G55" s="61"/>
    </row>
    <row r="56" spans="1:9" ht="18" customHeight="1" x14ac:dyDescent="0.3">
      <c r="A56" s="28" t="s">
        <v>0</v>
      </c>
      <c r="B56" s="48" t="s">
        <v>117</v>
      </c>
      <c r="C56" s="164">
        <f t="shared" ref="C56:G58" si="0">C7+C11+C15+C19+C23+C27+C31+C35+C39+C43+C47+C51</f>
        <v>6452</v>
      </c>
      <c r="D56" s="164">
        <f t="shared" si="0"/>
        <v>6199</v>
      </c>
      <c r="E56" s="164">
        <f t="shared" si="0"/>
        <v>6178</v>
      </c>
      <c r="F56" s="164">
        <f t="shared" si="0"/>
        <v>6498</v>
      </c>
      <c r="G56" s="164">
        <f t="shared" si="0"/>
        <v>6751</v>
      </c>
      <c r="H56" s="164">
        <f>H7+H11+H15+H19+H23+H27+H31+H35+H39+H43+H47+H51</f>
        <v>6254</v>
      </c>
      <c r="I56" s="17"/>
    </row>
    <row r="57" spans="1:9" ht="18" customHeight="1" x14ac:dyDescent="0.3">
      <c r="A57" s="48" t="s">
        <v>1</v>
      </c>
      <c r="B57" s="69" t="s">
        <v>112</v>
      </c>
      <c r="C57" s="163">
        <f t="shared" si="0"/>
        <v>3376</v>
      </c>
      <c r="D57" s="163">
        <f t="shared" si="0"/>
        <v>3239</v>
      </c>
      <c r="E57" s="163">
        <f t="shared" si="0"/>
        <v>3186</v>
      </c>
      <c r="F57" s="163">
        <f t="shared" si="0"/>
        <v>3391</v>
      </c>
      <c r="G57" s="163">
        <f t="shared" si="0"/>
        <v>3493</v>
      </c>
      <c r="H57" s="163">
        <f>H8+H12+H16+H20+H24+H28+H32+H36+H40+H44+H48+H52</f>
        <v>3263</v>
      </c>
      <c r="I57" s="10"/>
    </row>
    <row r="58" spans="1:9" ht="18" customHeight="1" x14ac:dyDescent="0.35">
      <c r="A58" s="34"/>
      <c r="B58" s="69" t="s">
        <v>113</v>
      </c>
      <c r="C58" s="164">
        <f t="shared" si="0"/>
        <v>3076</v>
      </c>
      <c r="D58" s="164">
        <f t="shared" si="0"/>
        <v>2960</v>
      </c>
      <c r="E58" s="164">
        <f t="shared" si="0"/>
        <v>2992</v>
      </c>
      <c r="F58" s="164">
        <f t="shared" si="0"/>
        <v>3107</v>
      </c>
      <c r="G58" s="164">
        <f t="shared" si="0"/>
        <v>3258</v>
      </c>
      <c r="H58" s="164">
        <f>H9+H13+H17+H21+H25+H29+H33+H37+H41+H45+H49+H53</f>
        <v>2991</v>
      </c>
      <c r="I58" s="10"/>
    </row>
    <row r="59" spans="1:9" ht="5.25" customHeight="1" x14ac:dyDescent="0.3">
      <c r="A59" s="11"/>
      <c r="B59" s="11"/>
      <c r="C59" s="26"/>
      <c r="D59" s="26"/>
      <c r="E59" s="26"/>
      <c r="F59" s="26"/>
      <c r="G59" s="62"/>
      <c r="H59" s="62"/>
      <c r="I59" s="10"/>
    </row>
    <row r="60" spans="1:9" ht="8.25" customHeight="1" x14ac:dyDescent="0.3"/>
    <row r="61" spans="1:9" ht="15" customHeight="1" x14ac:dyDescent="0.3">
      <c r="A61" s="8"/>
      <c r="B61" s="2"/>
      <c r="C61" s="1"/>
      <c r="D61" s="1"/>
      <c r="E61" s="3"/>
      <c r="F61" s="1"/>
      <c r="G61" s="50"/>
      <c r="H61" s="50" t="s">
        <v>2</v>
      </c>
    </row>
    <row r="62" spans="1:9" ht="15" customHeight="1" x14ac:dyDescent="0.3">
      <c r="A62" s="8"/>
      <c r="B62" s="8"/>
      <c r="C62" s="9"/>
      <c r="D62" s="9"/>
      <c r="E62" s="9"/>
      <c r="F62" s="9"/>
      <c r="G62" s="51"/>
      <c r="H62" s="51" t="s">
        <v>3</v>
      </c>
    </row>
  </sheetData>
  <sheetProtection selectLockedCells="1" selectUnlockedCells="1"/>
  <mergeCells count="1">
    <mergeCell ref="C4:H4"/>
  </mergeCells>
  <phoneticPr fontId="0" type="noConversion"/>
  <pageMargins left="0.7" right="0.7" top="0.5" bottom="0.5" header="0.3" footer="0.3"/>
  <pageSetup paperSize="9" scale="79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/>
    <pageSetUpPr fitToPage="1"/>
  </sheetPr>
  <dimension ref="A1:I61"/>
  <sheetViews>
    <sheetView view="pageBreakPreview" topLeftCell="A31" zoomScale="70" zoomScaleSheetLayoutView="70" workbookViewId="0">
      <selection activeCell="G34" sqref="G34"/>
    </sheetView>
  </sheetViews>
  <sheetFormatPr defaultColWidth="11.44140625" defaultRowHeight="15.6" x14ac:dyDescent="0.3"/>
  <cols>
    <col min="1" max="1" width="20.44140625" style="1" customWidth="1"/>
    <col min="2" max="2" width="22.88671875" style="1" customWidth="1"/>
    <col min="3" max="8" width="11.44140625" style="4" customWidth="1"/>
    <col min="9" max="16384" width="11.44140625" style="1"/>
  </cols>
  <sheetData>
    <row r="1" spans="1:9" ht="18" customHeight="1" x14ac:dyDescent="0.35">
      <c r="A1" s="27" t="s">
        <v>146</v>
      </c>
      <c r="B1" s="69" t="s">
        <v>176</v>
      </c>
      <c r="C1" s="29"/>
      <c r="D1" s="30"/>
      <c r="E1" s="30"/>
      <c r="F1" s="30"/>
      <c r="G1" s="30"/>
      <c r="H1" s="30"/>
    </row>
    <row r="2" spans="1:9" ht="18" customHeight="1" x14ac:dyDescent="0.35">
      <c r="A2" s="31" t="s">
        <v>147</v>
      </c>
      <c r="B2" s="32" t="s">
        <v>177</v>
      </c>
      <c r="C2" s="29"/>
      <c r="D2" s="33"/>
      <c r="E2" s="33"/>
      <c r="F2" s="33"/>
      <c r="G2" s="33"/>
      <c r="H2" s="33"/>
    </row>
    <row r="3" spans="1:9" ht="21.75" customHeight="1" x14ac:dyDescent="0.35">
      <c r="A3" s="34"/>
      <c r="B3" s="34"/>
      <c r="C3" s="106"/>
      <c r="D3" s="106"/>
      <c r="E3" s="106"/>
      <c r="F3" s="106"/>
      <c r="G3" s="106"/>
      <c r="H3" s="106"/>
    </row>
    <row r="4" spans="1:9" ht="18" customHeight="1" x14ac:dyDescent="0.3">
      <c r="A4" s="71" t="s">
        <v>63</v>
      </c>
      <c r="B4" s="37" t="s">
        <v>5</v>
      </c>
      <c r="C4" s="203" t="s">
        <v>219</v>
      </c>
      <c r="D4" s="203"/>
      <c r="E4" s="203"/>
      <c r="F4" s="203"/>
      <c r="G4" s="203"/>
      <c r="H4" s="203"/>
    </row>
    <row r="5" spans="1:9" ht="18" customHeight="1" x14ac:dyDescent="0.3">
      <c r="A5" s="38" t="s">
        <v>64</v>
      </c>
      <c r="B5" s="39" t="s">
        <v>7</v>
      </c>
      <c r="C5" s="64">
        <v>2017</v>
      </c>
      <c r="D5" s="64">
        <v>2018</v>
      </c>
      <c r="E5" s="64">
        <v>2019</v>
      </c>
      <c r="F5" s="64">
        <v>2020</v>
      </c>
      <c r="G5" s="64">
        <v>2021</v>
      </c>
      <c r="H5" s="144">
        <v>2022</v>
      </c>
    </row>
    <row r="6" spans="1:9" ht="7.5" customHeight="1" x14ac:dyDescent="0.35">
      <c r="A6" s="40"/>
      <c r="B6" s="34"/>
      <c r="C6" s="41"/>
      <c r="D6" s="41"/>
      <c r="E6" s="41"/>
      <c r="F6" s="41"/>
      <c r="G6" s="41"/>
    </row>
    <row r="7" spans="1:9" ht="18" customHeight="1" x14ac:dyDescent="0.3">
      <c r="A7" s="42" t="s">
        <v>65</v>
      </c>
      <c r="B7" s="42" t="s">
        <v>108</v>
      </c>
      <c r="C7" s="43">
        <f t="shared" ref="C7:H7" si="0">SUM(C8:C9)</f>
        <v>49</v>
      </c>
      <c r="D7" s="43">
        <f t="shared" si="0"/>
        <v>25</v>
      </c>
      <c r="E7" s="43">
        <f t="shared" si="0"/>
        <v>29</v>
      </c>
      <c r="F7" s="43">
        <f t="shared" si="0"/>
        <v>38</v>
      </c>
      <c r="G7" s="43">
        <f t="shared" si="0"/>
        <v>34</v>
      </c>
      <c r="H7" s="150">
        <f t="shared" si="0"/>
        <v>38</v>
      </c>
    </row>
    <row r="8" spans="1:9" ht="18" customHeight="1" x14ac:dyDescent="0.35">
      <c r="A8" s="32" t="s">
        <v>66</v>
      </c>
      <c r="B8" s="32" t="s">
        <v>118</v>
      </c>
      <c r="C8" s="43">
        <v>31</v>
      </c>
      <c r="D8" s="43">
        <v>12</v>
      </c>
      <c r="E8" s="43">
        <v>16</v>
      </c>
      <c r="F8" s="43">
        <v>14</v>
      </c>
      <c r="G8" s="43">
        <v>17</v>
      </c>
      <c r="H8" s="159">
        <v>19</v>
      </c>
    </row>
    <row r="9" spans="1:9" ht="18" customHeight="1" x14ac:dyDescent="0.35">
      <c r="B9" s="42" t="s">
        <v>110</v>
      </c>
      <c r="C9" s="43">
        <v>18</v>
      </c>
      <c r="D9" s="43">
        <v>13</v>
      </c>
      <c r="E9" s="43">
        <v>13</v>
      </c>
      <c r="F9" s="43">
        <v>24</v>
      </c>
      <c r="G9" s="43">
        <v>17</v>
      </c>
      <c r="H9" s="159">
        <v>19</v>
      </c>
    </row>
    <row r="10" spans="1:9" ht="11.25" customHeight="1" x14ac:dyDescent="0.35">
      <c r="A10" s="42"/>
      <c r="B10" s="32"/>
      <c r="C10" s="54"/>
      <c r="D10" s="54"/>
      <c r="E10" s="54"/>
      <c r="F10" s="54"/>
      <c r="G10" s="54"/>
      <c r="H10" s="159"/>
    </row>
    <row r="11" spans="1:9" ht="18" customHeight="1" x14ac:dyDescent="0.3">
      <c r="A11" s="42" t="s">
        <v>67</v>
      </c>
      <c r="B11" s="42" t="s">
        <v>108</v>
      </c>
      <c r="C11" s="43">
        <f t="shared" ref="C11:H11" si="1">SUM(C12:C13)</f>
        <v>49</v>
      </c>
      <c r="D11" s="43">
        <f t="shared" si="1"/>
        <v>45</v>
      </c>
      <c r="E11" s="43">
        <f t="shared" si="1"/>
        <v>37</v>
      </c>
      <c r="F11" s="43">
        <f t="shared" si="1"/>
        <v>44</v>
      </c>
      <c r="G11" s="43">
        <f t="shared" si="1"/>
        <v>52</v>
      </c>
      <c r="H11" s="150">
        <f t="shared" si="1"/>
        <v>35</v>
      </c>
    </row>
    <row r="12" spans="1:9" ht="18" customHeight="1" x14ac:dyDescent="0.35">
      <c r="A12" s="42"/>
      <c r="B12" s="32" t="s">
        <v>118</v>
      </c>
      <c r="C12" s="43">
        <v>25</v>
      </c>
      <c r="D12" s="43">
        <v>18</v>
      </c>
      <c r="E12" s="43">
        <v>18</v>
      </c>
      <c r="F12" s="43">
        <v>18</v>
      </c>
      <c r="G12" s="43">
        <v>26</v>
      </c>
      <c r="H12" s="159">
        <v>23</v>
      </c>
    </row>
    <row r="13" spans="1:9" ht="18" customHeight="1" x14ac:dyDescent="0.35">
      <c r="A13" s="42"/>
      <c r="B13" s="42" t="s">
        <v>110</v>
      </c>
      <c r="C13" s="43">
        <v>24</v>
      </c>
      <c r="D13" s="43">
        <v>27</v>
      </c>
      <c r="E13" s="43">
        <v>19</v>
      </c>
      <c r="F13" s="43">
        <v>26</v>
      </c>
      <c r="G13" s="43">
        <v>26</v>
      </c>
      <c r="H13" s="159">
        <v>12</v>
      </c>
    </row>
    <row r="14" spans="1:9" ht="11.25" customHeight="1" x14ac:dyDescent="0.35">
      <c r="A14" s="42"/>
      <c r="B14" s="32"/>
      <c r="C14" s="54"/>
      <c r="D14" s="54"/>
      <c r="E14" s="54"/>
      <c r="F14" s="54"/>
      <c r="G14" s="43"/>
      <c r="H14" s="159"/>
    </row>
    <row r="15" spans="1:9" ht="18" customHeight="1" x14ac:dyDescent="0.3">
      <c r="A15" s="42" t="s">
        <v>68</v>
      </c>
      <c r="B15" s="42" t="s">
        <v>108</v>
      </c>
      <c r="C15" s="43">
        <f t="shared" ref="C15:H15" si="2">SUM(C16:C17)</f>
        <v>133</v>
      </c>
      <c r="D15" s="43">
        <f t="shared" si="2"/>
        <v>101</v>
      </c>
      <c r="E15" s="43">
        <f t="shared" si="2"/>
        <v>126</v>
      </c>
      <c r="F15" s="43">
        <f t="shared" si="2"/>
        <v>97</v>
      </c>
      <c r="G15" s="43">
        <f t="shared" si="2"/>
        <v>107</v>
      </c>
      <c r="H15" s="150">
        <f t="shared" si="2"/>
        <v>89</v>
      </c>
      <c r="I15" s="196"/>
    </row>
    <row r="16" spans="1:9" ht="18" customHeight="1" x14ac:dyDescent="0.35">
      <c r="A16" s="42"/>
      <c r="B16" s="32" t="s">
        <v>118</v>
      </c>
      <c r="C16" s="43">
        <v>67</v>
      </c>
      <c r="D16" s="43">
        <v>50</v>
      </c>
      <c r="E16" s="43">
        <v>61</v>
      </c>
      <c r="F16" s="43">
        <v>52</v>
      </c>
      <c r="G16" s="43">
        <v>50</v>
      </c>
      <c r="H16" s="159">
        <v>54</v>
      </c>
    </row>
    <row r="17" spans="1:9" ht="18" customHeight="1" x14ac:dyDescent="0.35">
      <c r="A17" s="42"/>
      <c r="B17" s="42" t="s">
        <v>110</v>
      </c>
      <c r="C17" s="43">
        <v>66</v>
      </c>
      <c r="D17" s="43">
        <v>51</v>
      </c>
      <c r="E17" s="43">
        <v>65</v>
      </c>
      <c r="F17" s="43">
        <v>45</v>
      </c>
      <c r="G17" s="43">
        <v>57</v>
      </c>
      <c r="H17" s="159">
        <v>35</v>
      </c>
    </row>
    <row r="18" spans="1:9" ht="11.25" customHeight="1" x14ac:dyDescent="0.35">
      <c r="A18" s="42"/>
      <c r="B18" s="42"/>
      <c r="C18" s="43"/>
      <c r="D18" s="43"/>
      <c r="E18" s="43"/>
      <c r="F18" s="43"/>
      <c r="G18" s="54"/>
      <c r="H18" s="159"/>
    </row>
    <row r="19" spans="1:9" ht="18" customHeight="1" x14ac:dyDescent="0.3">
      <c r="A19" s="42" t="s">
        <v>69</v>
      </c>
      <c r="B19" s="42" t="s">
        <v>108</v>
      </c>
      <c r="C19" s="43">
        <f t="shared" ref="C19:H19" si="3">SUM(C20:C21)</f>
        <v>499</v>
      </c>
      <c r="D19" s="43">
        <f t="shared" si="3"/>
        <v>523</v>
      </c>
      <c r="E19" s="43">
        <f t="shared" si="3"/>
        <v>503</v>
      </c>
      <c r="F19" s="43">
        <f t="shared" si="3"/>
        <v>510</v>
      </c>
      <c r="G19" s="43">
        <f t="shared" si="3"/>
        <v>544</v>
      </c>
      <c r="H19" s="150">
        <f t="shared" si="3"/>
        <v>402</v>
      </c>
    </row>
    <row r="20" spans="1:9" ht="18" customHeight="1" x14ac:dyDescent="0.35">
      <c r="A20" s="69"/>
      <c r="B20" s="32" t="s">
        <v>118</v>
      </c>
      <c r="C20" s="43">
        <v>242</v>
      </c>
      <c r="D20" s="43">
        <v>248</v>
      </c>
      <c r="E20" s="43">
        <v>238</v>
      </c>
      <c r="F20" s="43">
        <v>255</v>
      </c>
      <c r="G20" s="43">
        <v>237</v>
      </c>
      <c r="H20" s="159">
        <v>193</v>
      </c>
    </row>
    <row r="21" spans="1:9" ht="18" customHeight="1" x14ac:dyDescent="0.35">
      <c r="A21" s="42"/>
      <c r="B21" s="42" t="s">
        <v>110</v>
      </c>
      <c r="C21" s="43">
        <v>257</v>
      </c>
      <c r="D21" s="43">
        <v>275</v>
      </c>
      <c r="E21" s="43">
        <v>265</v>
      </c>
      <c r="F21" s="43">
        <v>255</v>
      </c>
      <c r="G21" s="43">
        <v>307</v>
      </c>
      <c r="H21" s="159">
        <v>209</v>
      </c>
    </row>
    <row r="22" spans="1:9" ht="11.25" customHeight="1" x14ac:dyDescent="0.35">
      <c r="A22" s="42"/>
      <c r="B22" s="32"/>
      <c r="C22" s="54"/>
      <c r="D22" s="54"/>
      <c r="E22" s="54"/>
      <c r="F22" s="54"/>
      <c r="G22" s="54"/>
      <c r="H22" s="159"/>
    </row>
    <row r="23" spans="1:9" ht="18" customHeight="1" x14ac:dyDescent="0.3">
      <c r="A23" s="42" t="s">
        <v>70</v>
      </c>
      <c r="B23" s="42" t="s">
        <v>108</v>
      </c>
      <c r="C23" s="43">
        <f t="shared" ref="C23:H23" si="4">SUM(C24:C25)</f>
        <v>1980</v>
      </c>
      <c r="D23" s="43">
        <f t="shared" si="4"/>
        <v>1976</v>
      </c>
      <c r="E23" s="43">
        <f t="shared" si="4"/>
        <v>2017</v>
      </c>
      <c r="F23" s="43">
        <f t="shared" si="4"/>
        <v>1930</v>
      </c>
      <c r="G23" s="43">
        <f t="shared" si="4"/>
        <v>2111</v>
      </c>
      <c r="H23" s="150">
        <f t="shared" si="4"/>
        <v>1703</v>
      </c>
    </row>
    <row r="24" spans="1:9" ht="18" customHeight="1" x14ac:dyDescent="0.35">
      <c r="A24" s="42"/>
      <c r="B24" s="32" t="s">
        <v>118</v>
      </c>
      <c r="C24" s="43">
        <v>972</v>
      </c>
      <c r="D24" s="43">
        <v>950</v>
      </c>
      <c r="E24" s="43">
        <v>959</v>
      </c>
      <c r="F24" s="43">
        <v>948</v>
      </c>
      <c r="G24" s="43">
        <v>1016</v>
      </c>
      <c r="H24" s="159">
        <v>834</v>
      </c>
    </row>
    <row r="25" spans="1:9" ht="18" customHeight="1" x14ac:dyDescent="0.35">
      <c r="A25" s="42"/>
      <c r="B25" s="42" t="s">
        <v>110</v>
      </c>
      <c r="C25" s="43">
        <v>1008</v>
      </c>
      <c r="D25" s="43">
        <v>1026</v>
      </c>
      <c r="E25" s="43">
        <v>1058</v>
      </c>
      <c r="F25" s="43">
        <v>982</v>
      </c>
      <c r="G25" s="43">
        <v>1095</v>
      </c>
      <c r="H25" s="159">
        <v>869</v>
      </c>
    </row>
    <row r="26" spans="1:9" ht="11.25" customHeight="1" x14ac:dyDescent="0.35">
      <c r="A26" s="42"/>
      <c r="B26" s="32"/>
      <c r="C26" s="54"/>
      <c r="D26" s="54"/>
      <c r="E26" s="54"/>
      <c r="F26" s="54"/>
      <c r="G26" s="54"/>
      <c r="H26" s="159"/>
    </row>
    <row r="27" spans="1:9" ht="18" customHeight="1" x14ac:dyDescent="0.3">
      <c r="A27" s="42" t="s">
        <v>71</v>
      </c>
      <c r="B27" s="42" t="s">
        <v>108</v>
      </c>
      <c r="C27" s="43">
        <f t="shared" ref="C27:H27" si="5">SUM(C28:C29)</f>
        <v>2598</v>
      </c>
      <c r="D27" s="43">
        <f t="shared" si="5"/>
        <v>2439</v>
      </c>
      <c r="E27" s="43">
        <f t="shared" si="5"/>
        <v>2466</v>
      </c>
      <c r="F27" s="43">
        <f t="shared" si="5"/>
        <v>2353</v>
      </c>
      <c r="G27" s="43">
        <f t="shared" si="5"/>
        <v>2537</v>
      </c>
      <c r="H27" s="150">
        <f t="shared" si="5"/>
        <v>1927</v>
      </c>
      <c r="I27" s="196"/>
    </row>
    <row r="28" spans="1:9" ht="18" customHeight="1" x14ac:dyDescent="0.35">
      <c r="A28" s="42"/>
      <c r="B28" s="32" t="s">
        <v>118</v>
      </c>
      <c r="C28" s="43">
        <v>1371</v>
      </c>
      <c r="D28" s="43">
        <v>1333</v>
      </c>
      <c r="E28" s="43">
        <v>1334</v>
      </c>
      <c r="F28" s="43">
        <v>1233</v>
      </c>
      <c r="G28" s="43">
        <v>1375</v>
      </c>
      <c r="H28" s="159">
        <v>1047</v>
      </c>
    </row>
    <row r="29" spans="1:9" ht="18" customHeight="1" x14ac:dyDescent="0.35">
      <c r="A29" s="42"/>
      <c r="B29" s="42" t="s">
        <v>110</v>
      </c>
      <c r="C29" s="43">
        <v>1227</v>
      </c>
      <c r="D29" s="43">
        <v>1106</v>
      </c>
      <c r="E29" s="43">
        <v>1132</v>
      </c>
      <c r="F29" s="43">
        <v>1120</v>
      </c>
      <c r="G29" s="43">
        <v>1162</v>
      </c>
      <c r="H29" s="159">
        <v>880</v>
      </c>
    </row>
    <row r="30" spans="1:9" ht="11.25" customHeight="1" x14ac:dyDescent="0.35">
      <c r="A30" s="42"/>
      <c r="B30" s="32"/>
      <c r="C30" s="54"/>
      <c r="D30" s="54"/>
      <c r="E30" s="54"/>
      <c r="F30" s="54"/>
      <c r="G30" s="54"/>
      <c r="H30" s="159"/>
    </row>
    <row r="31" spans="1:9" ht="18" customHeight="1" x14ac:dyDescent="0.3">
      <c r="A31" s="42" t="s">
        <v>72</v>
      </c>
      <c r="B31" s="42" t="s">
        <v>108</v>
      </c>
      <c r="C31" s="43">
        <f t="shared" ref="C31:H31" si="6">SUM(C32:C33)</f>
        <v>972</v>
      </c>
      <c r="D31" s="43">
        <f t="shared" si="6"/>
        <v>862</v>
      </c>
      <c r="E31" s="43">
        <f t="shared" si="6"/>
        <v>829</v>
      </c>
      <c r="F31" s="43">
        <f t="shared" si="6"/>
        <v>853</v>
      </c>
      <c r="G31" s="43">
        <f t="shared" si="6"/>
        <v>898</v>
      </c>
      <c r="H31" s="150">
        <f t="shared" si="6"/>
        <v>1407</v>
      </c>
      <c r="I31" s="24"/>
    </row>
    <row r="32" spans="1:9" ht="18" customHeight="1" x14ac:dyDescent="0.35">
      <c r="A32" s="42"/>
      <c r="B32" s="32" t="s">
        <v>118</v>
      </c>
      <c r="C32" s="43">
        <v>565</v>
      </c>
      <c r="D32" s="43">
        <v>496</v>
      </c>
      <c r="E32" s="43">
        <v>464</v>
      </c>
      <c r="F32" s="43">
        <v>494</v>
      </c>
      <c r="G32" s="43">
        <v>523</v>
      </c>
      <c r="H32" s="159">
        <v>741</v>
      </c>
    </row>
    <row r="33" spans="1:9" ht="18" customHeight="1" x14ac:dyDescent="0.35">
      <c r="A33" s="42"/>
      <c r="B33" s="42" t="s">
        <v>110</v>
      </c>
      <c r="C33" s="43">
        <v>407</v>
      </c>
      <c r="D33" s="43">
        <v>366</v>
      </c>
      <c r="E33" s="43">
        <v>365</v>
      </c>
      <c r="F33" s="43">
        <v>359</v>
      </c>
      <c r="G33" s="43">
        <v>375</v>
      </c>
      <c r="H33" s="159">
        <v>666</v>
      </c>
    </row>
    <row r="34" spans="1:9" ht="11.25" customHeight="1" x14ac:dyDescent="0.35">
      <c r="A34" s="42"/>
      <c r="B34" s="32"/>
      <c r="C34" s="54"/>
      <c r="D34" s="54"/>
      <c r="E34" s="54"/>
      <c r="F34" s="54"/>
      <c r="G34" s="54"/>
      <c r="H34" s="159"/>
    </row>
    <row r="35" spans="1:9" ht="18" customHeight="1" x14ac:dyDescent="0.3">
      <c r="A35" s="42" t="s">
        <v>73</v>
      </c>
      <c r="B35" s="42" t="s">
        <v>108</v>
      </c>
      <c r="C35" s="43">
        <f t="shared" ref="C35:H35" si="7">SUM(C36:C37)</f>
        <v>116</v>
      </c>
      <c r="D35" s="43">
        <f t="shared" si="7"/>
        <v>128</v>
      </c>
      <c r="E35" s="43">
        <f t="shared" si="7"/>
        <v>111</v>
      </c>
      <c r="F35" s="43">
        <f t="shared" si="7"/>
        <v>111</v>
      </c>
      <c r="G35" s="43">
        <f t="shared" si="7"/>
        <v>123</v>
      </c>
      <c r="H35" s="150">
        <f t="shared" si="7"/>
        <v>81</v>
      </c>
      <c r="I35" s="24"/>
    </row>
    <row r="36" spans="1:9" ht="18" customHeight="1" x14ac:dyDescent="0.35">
      <c r="A36" s="42"/>
      <c r="B36" s="32" t="s">
        <v>118</v>
      </c>
      <c r="C36" s="43">
        <v>71</v>
      </c>
      <c r="D36" s="43">
        <v>75</v>
      </c>
      <c r="E36" s="43">
        <v>67</v>
      </c>
      <c r="F36" s="43">
        <v>76</v>
      </c>
      <c r="G36" s="43">
        <v>82</v>
      </c>
      <c r="H36" s="159">
        <v>42</v>
      </c>
    </row>
    <row r="37" spans="1:9" ht="18" customHeight="1" x14ac:dyDescent="0.35">
      <c r="A37" s="42"/>
      <c r="B37" s="42" t="s">
        <v>110</v>
      </c>
      <c r="C37" s="43">
        <v>45</v>
      </c>
      <c r="D37" s="43">
        <v>53</v>
      </c>
      <c r="E37" s="43">
        <v>44</v>
      </c>
      <c r="F37" s="43">
        <v>35</v>
      </c>
      <c r="G37" s="43">
        <v>41</v>
      </c>
      <c r="H37" s="159">
        <v>39</v>
      </c>
    </row>
    <row r="38" spans="1:9" ht="11.25" customHeight="1" x14ac:dyDescent="0.35">
      <c r="A38" s="42"/>
      <c r="B38" s="32"/>
      <c r="C38" s="54"/>
      <c r="D38" s="54"/>
      <c r="E38" s="54"/>
      <c r="F38" s="54"/>
      <c r="G38" s="54"/>
      <c r="H38" s="159"/>
    </row>
    <row r="39" spans="1:9" ht="18" customHeight="1" x14ac:dyDescent="0.3">
      <c r="A39" s="42" t="s">
        <v>74</v>
      </c>
      <c r="B39" s="42" t="s">
        <v>108</v>
      </c>
      <c r="C39" s="43">
        <f t="shared" ref="C39:H39" si="8">SUM(C40:C41)</f>
        <v>7</v>
      </c>
      <c r="D39" s="43">
        <f t="shared" si="8"/>
        <v>7</v>
      </c>
      <c r="E39" s="43">
        <f t="shared" si="8"/>
        <v>8</v>
      </c>
      <c r="F39" s="43">
        <f t="shared" si="8"/>
        <v>18</v>
      </c>
      <c r="G39" s="43">
        <f t="shared" si="8"/>
        <v>15</v>
      </c>
      <c r="H39" s="150">
        <f t="shared" si="8"/>
        <v>97</v>
      </c>
      <c r="I39" s="196"/>
    </row>
    <row r="40" spans="1:9" ht="18" customHeight="1" x14ac:dyDescent="0.35">
      <c r="B40" s="32" t="s">
        <v>118</v>
      </c>
      <c r="C40" s="43">
        <v>3</v>
      </c>
      <c r="D40" s="43">
        <v>5</v>
      </c>
      <c r="E40" s="43">
        <v>5</v>
      </c>
      <c r="F40" s="43">
        <v>7</v>
      </c>
      <c r="G40" s="43">
        <v>11</v>
      </c>
      <c r="H40" s="159">
        <v>51</v>
      </c>
    </row>
    <row r="41" spans="1:9" ht="18" customHeight="1" x14ac:dyDescent="0.35">
      <c r="B41" s="42" t="s">
        <v>110</v>
      </c>
      <c r="C41" s="43">
        <v>4</v>
      </c>
      <c r="D41" s="43">
        <v>2</v>
      </c>
      <c r="E41" s="43">
        <v>3</v>
      </c>
      <c r="F41" s="43">
        <v>11</v>
      </c>
      <c r="G41" s="43">
        <v>4</v>
      </c>
      <c r="H41" s="159">
        <v>46</v>
      </c>
    </row>
    <row r="42" spans="1:9" ht="11.25" customHeight="1" x14ac:dyDescent="0.35">
      <c r="A42" s="42"/>
      <c r="B42" s="32"/>
      <c r="C42" s="54"/>
      <c r="D42" s="54"/>
      <c r="E42" s="54"/>
      <c r="F42" s="54"/>
      <c r="G42" s="54"/>
      <c r="H42" s="159"/>
    </row>
    <row r="43" spans="1:9" ht="18" customHeight="1" x14ac:dyDescent="0.3">
      <c r="A43" s="42" t="s">
        <v>127</v>
      </c>
      <c r="B43" s="42" t="s">
        <v>108</v>
      </c>
      <c r="C43" s="43">
        <f t="shared" ref="C43:H43" si="9">SUM(C44:C45)</f>
        <v>12</v>
      </c>
      <c r="D43" s="43">
        <f t="shared" si="9"/>
        <v>68</v>
      </c>
      <c r="E43" s="43">
        <f t="shared" si="9"/>
        <v>31</v>
      </c>
      <c r="F43" s="43">
        <f t="shared" si="9"/>
        <v>517</v>
      </c>
      <c r="G43" s="43">
        <f t="shared" si="9"/>
        <v>292</v>
      </c>
      <c r="H43" s="150">
        <f t="shared" si="9"/>
        <v>413</v>
      </c>
      <c r="I43" s="24"/>
    </row>
    <row r="44" spans="1:9" ht="18" customHeight="1" x14ac:dyDescent="0.35">
      <c r="A44" s="32" t="s">
        <v>128</v>
      </c>
      <c r="B44" s="32" t="s">
        <v>118</v>
      </c>
      <c r="C44" s="43">
        <v>4</v>
      </c>
      <c r="D44" s="43">
        <v>39</v>
      </c>
      <c r="E44" s="43">
        <v>14</v>
      </c>
      <c r="F44" s="43">
        <v>276</v>
      </c>
      <c r="G44" s="43">
        <v>138</v>
      </c>
      <c r="H44" s="159">
        <v>215</v>
      </c>
    </row>
    <row r="45" spans="1:9" ht="18" customHeight="1" x14ac:dyDescent="0.35">
      <c r="B45" s="42" t="s">
        <v>110</v>
      </c>
      <c r="C45" s="43">
        <v>8</v>
      </c>
      <c r="D45" s="43">
        <v>29</v>
      </c>
      <c r="E45" s="43">
        <v>17</v>
      </c>
      <c r="F45" s="43">
        <v>241</v>
      </c>
      <c r="G45" s="43">
        <v>154</v>
      </c>
      <c r="H45" s="159">
        <v>198</v>
      </c>
    </row>
    <row r="46" spans="1:9" ht="11.25" customHeight="1" x14ac:dyDescent="0.35">
      <c r="A46" s="42"/>
      <c r="B46" s="32"/>
      <c r="C46" s="54"/>
      <c r="D46" s="54"/>
      <c r="E46" s="54"/>
      <c r="F46" s="54"/>
      <c r="G46" s="54"/>
      <c r="H46" s="159"/>
    </row>
    <row r="47" spans="1:9" ht="18" customHeight="1" x14ac:dyDescent="0.3">
      <c r="A47" s="42" t="s">
        <v>15</v>
      </c>
      <c r="B47" s="42" t="s">
        <v>108</v>
      </c>
      <c r="C47" s="43">
        <f t="shared" ref="C47:H47" si="10">SUM(C48:C49)</f>
        <v>37</v>
      </c>
      <c r="D47" s="43">
        <f t="shared" si="10"/>
        <v>25</v>
      </c>
      <c r="E47" s="43">
        <f t="shared" si="10"/>
        <v>21</v>
      </c>
      <c r="F47" s="43">
        <f t="shared" si="10"/>
        <v>27</v>
      </c>
      <c r="G47" s="43">
        <f t="shared" si="10"/>
        <v>38</v>
      </c>
      <c r="H47" s="150">
        <f t="shared" si="10"/>
        <v>62</v>
      </c>
      <c r="I47" s="24"/>
    </row>
    <row r="48" spans="1:9" ht="18" customHeight="1" x14ac:dyDescent="0.35">
      <c r="A48" s="32" t="s">
        <v>16</v>
      </c>
      <c r="B48" s="32" t="s">
        <v>118</v>
      </c>
      <c r="C48" s="43">
        <v>25</v>
      </c>
      <c r="D48" s="43">
        <v>13</v>
      </c>
      <c r="E48" s="43">
        <v>10</v>
      </c>
      <c r="F48" s="43">
        <v>18</v>
      </c>
      <c r="G48" s="43">
        <v>18</v>
      </c>
      <c r="H48" s="159">
        <v>44</v>
      </c>
    </row>
    <row r="49" spans="1:9" ht="18" customHeight="1" x14ac:dyDescent="0.35">
      <c r="B49" s="42" t="s">
        <v>110</v>
      </c>
      <c r="C49" s="43">
        <v>12</v>
      </c>
      <c r="D49" s="43">
        <v>12</v>
      </c>
      <c r="E49" s="43">
        <v>11</v>
      </c>
      <c r="F49" s="43">
        <v>9</v>
      </c>
      <c r="G49" s="43">
        <v>20</v>
      </c>
      <c r="H49" s="159">
        <v>18</v>
      </c>
    </row>
    <row r="50" spans="1:9" ht="7.5" customHeight="1" x14ac:dyDescent="0.3">
      <c r="A50" s="59"/>
      <c r="B50" s="59"/>
      <c r="C50" s="58"/>
      <c r="D50" s="58"/>
      <c r="E50" s="58"/>
      <c r="F50" s="58"/>
      <c r="G50" s="58"/>
      <c r="H50" s="143"/>
    </row>
    <row r="51" spans="1:9" ht="7.5" customHeight="1" x14ac:dyDescent="0.3">
      <c r="A51" s="56"/>
      <c r="B51" s="56"/>
      <c r="C51" s="61"/>
      <c r="D51" s="61"/>
      <c r="E51" s="61"/>
      <c r="F51" s="61"/>
      <c r="G51" s="61"/>
      <c r="I51" s="196"/>
    </row>
    <row r="52" spans="1:9" ht="18" customHeight="1" x14ac:dyDescent="0.3">
      <c r="A52" s="28" t="s">
        <v>0</v>
      </c>
      <c r="B52" s="48" t="s">
        <v>117</v>
      </c>
      <c r="C52" s="164">
        <f t="shared" ref="C52:G54" si="11">C47+C43+C39+C35+C31+C27+C23+C19+C15+C11+C7</f>
        <v>6452</v>
      </c>
      <c r="D52" s="164">
        <f t="shared" si="11"/>
        <v>6199</v>
      </c>
      <c r="E52" s="164">
        <f t="shared" si="11"/>
        <v>6178</v>
      </c>
      <c r="F52" s="164">
        <f t="shared" si="11"/>
        <v>6498</v>
      </c>
      <c r="G52" s="164">
        <f t="shared" si="11"/>
        <v>6751</v>
      </c>
      <c r="H52" s="164">
        <f>H47+H43+H39+H35+H31+H27+H23+H19+H15+H11+H7</f>
        <v>6254</v>
      </c>
      <c r="I52" s="10"/>
    </row>
    <row r="53" spans="1:9" ht="18" customHeight="1" x14ac:dyDescent="0.3">
      <c r="A53" s="48" t="s">
        <v>1</v>
      </c>
      <c r="B53" s="69" t="s">
        <v>112</v>
      </c>
      <c r="C53" s="163">
        <f t="shared" si="11"/>
        <v>3376</v>
      </c>
      <c r="D53" s="163">
        <f t="shared" si="11"/>
        <v>3239</v>
      </c>
      <c r="E53" s="163">
        <f t="shared" si="11"/>
        <v>3186</v>
      </c>
      <c r="F53" s="163">
        <f t="shared" si="11"/>
        <v>3391</v>
      </c>
      <c r="G53" s="163">
        <f t="shared" si="11"/>
        <v>3493</v>
      </c>
      <c r="H53" s="163">
        <f>H48+H44+H40+H36+H32+H28+H24+H20+H16+H12+H8</f>
        <v>3263</v>
      </c>
      <c r="I53" s="10"/>
    </row>
    <row r="54" spans="1:9" ht="18" customHeight="1" x14ac:dyDescent="0.3">
      <c r="B54" s="69" t="s">
        <v>113</v>
      </c>
      <c r="C54" s="164">
        <f t="shared" si="11"/>
        <v>3076</v>
      </c>
      <c r="D54" s="164">
        <f t="shared" si="11"/>
        <v>2960</v>
      </c>
      <c r="E54" s="164">
        <f t="shared" si="11"/>
        <v>2992</v>
      </c>
      <c r="F54" s="164">
        <f t="shared" si="11"/>
        <v>3107</v>
      </c>
      <c r="G54" s="164">
        <f t="shared" si="11"/>
        <v>3258</v>
      </c>
      <c r="H54" s="164">
        <f>H49+H45+H41+H37+H33+H29+H25+H21+H17+H13+H9</f>
        <v>2991</v>
      </c>
      <c r="I54" s="10"/>
    </row>
    <row r="55" spans="1:9" ht="7.5" customHeight="1" x14ac:dyDescent="0.3">
      <c r="A55" s="11"/>
      <c r="B55" s="11"/>
      <c r="C55" s="26"/>
      <c r="D55" s="26"/>
      <c r="E55" s="26"/>
      <c r="F55" s="62"/>
      <c r="G55" s="62"/>
      <c r="H55" s="62"/>
      <c r="I55" s="10"/>
    </row>
    <row r="56" spans="1:9" ht="6" customHeight="1" x14ac:dyDescent="0.3">
      <c r="I56" s="197"/>
    </row>
    <row r="57" spans="1:9" ht="18" customHeight="1" x14ac:dyDescent="0.3">
      <c r="A57" s="8"/>
      <c r="B57" s="2"/>
      <c r="C57" s="1"/>
      <c r="D57" s="1"/>
      <c r="E57" s="3"/>
      <c r="F57" s="1"/>
      <c r="G57" s="50"/>
      <c r="H57" s="50" t="s">
        <v>2</v>
      </c>
    </row>
    <row r="58" spans="1:9" ht="18" customHeight="1" x14ac:dyDescent="0.3">
      <c r="A58" s="8"/>
      <c r="B58" s="8"/>
      <c r="C58" s="9"/>
      <c r="D58" s="9"/>
      <c r="E58" s="9"/>
      <c r="F58" s="9"/>
      <c r="G58" s="51"/>
      <c r="H58" s="51" t="s">
        <v>3</v>
      </c>
    </row>
    <row r="61" spans="1:9" x14ac:dyDescent="0.3">
      <c r="C61" s="107"/>
      <c r="D61" s="107"/>
      <c r="E61" s="107"/>
      <c r="F61" s="107"/>
      <c r="G61" s="107"/>
      <c r="H61" s="107"/>
    </row>
  </sheetData>
  <sheetProtection selectLockedCells="1" selectUnlockedCells="1"/>
  <mergeCells count="1">
    <mergeCell ref="C4:H4"/>
  </mergeCells>
  <pageMargins left="0.7" right="0.7" top="0.5" bottom="0.5" header="0.3" footer="0.3"/>
  <pageSetup paperSize="9" scale="78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/>
    <pageSetUpPr fitToPage="1"/>
  </sheetPr>
  <dimension ref="A1:L56"/>
  <sheetViews>
    <sheetView view="pageBreakPreview" topLeftCell="A13" zoomScale="70" zoomScaleSheetLayoutView="70" workbookViewId="0">
      <selection activeCell="G34" sqref="G34"/>
    </sheetView>
  </sheetViews>
  <sheetFormatPr defaultColWidth="11.44140625" defaultRowHeight="15.6" x14ac:dyDescent="0.3"/>
  <cols>
    <col min="1" max="1" width="28" style="1" customWidth="1"/>
    <col min="2" max="2" width="22" style="1" customWidth="1"/>
    <col min="3" max="8" width="10" style="4" customWidth="1"/>
    <col min="9" max="16384" width="11.44140625" style="1"/>
  </cols>
  <sheetData>
    <row r="1" spans="1:10" ht="21.75" customHeight="1" x14ac:dyDescent="0.35">
      <c r="A1" s="27" t="s">
        <v>148</v>
      </c>
      <c r="B1" s="69" t="s">
        <v>178</v>
      </c>
      <c r="C1" s="29"/>
      <c r="D1" s="30"/>
      <c r="E1" s="30"/>
      <c r="F1" s="30"/>
      <c r="G1" s="30"/>
      <c r="H1" s="30"/>
    </row>
    <row r="2" spans="1:10" ht="21.75" customHeight="1" x14ac:dyDescent="0.35">
      <c r="A2" s="31" t="s">
        <v>149</v>
      </c>
      <c r="B2" s="32" t="s">
        <v>179</v>
      </c>
      <c r="C2" s="29"/>
      <c r="D2" s="33"/>
      <c r="E2" s="33"/>
      <c r="F2" s="33"/>
      <c r="G2" s="33"/>
      <c r="H2" s="33"/>
    </row>
    <row r="3" spans="1:10" ht="21.75" customHeight="1" x14ac:dyDescent="0.35">
      <c r="A3" s="34"/>
      <c r="B3" s="34"/>
      <c r="C3" s="29"/>
      <c r="D3" s="29"/>
      <c r="E3" s="35"/>
      <c r="F3" s="65"/>
      <c r="G3" s="65"/>
      <c r="H3" s="65"/>
    </row>
    <row r="4" spans="1:10" ht="21.75" customHeight="1" x14ac:dyDescent="0.3">
      <c r="A4" s="36" t="s">
        <v>84</v>
      </c>
      <c r="B4" s="37" t="s">
        <v>5</v>
      </c>
      <c r="C4" s="203" t="s">
        <v>219</v>
      </c>
      <c r="D4" s="203"/>
      <c r="E4" s="203"/>
      <c r="F4" s="203"/>
      <c r="G4" s="203"/>
      <c r="H4" s="203"/>
    </row>
    <row r="5" spans="1:10" ht="21.75" customHeight="1" x14ac:dyDescent="0.3">
      <c r="A5" s="38" t="s">
        <v>83</v>
      </c>
      <c r="B5" s="39" t="s">
        <v>7</v>
      </c>
      <c r="C5" s="64">
        <v>2017</v>
      </c>
      <c r="D5" s="64">
        <v>2018</v>
      </c>
      <c r="E5" s="64">
        <v>2019</v>
      </c>
      <c r="F5" s="64">
        <v>2020</v>
      </c>
      <c r="G5" s="64">
        <v>2021</v>
      </c>
      <c r="H5" s="144">
        <v>2022</v>
      </c>
    </row>
    <row r="6" spans="1:10" ht="7.5" customHeight="1" x14ac:dyDescent="0.35">
      <c r="A6" s="40"/>
      <c r="B6" s="34"/>
      <c r="C6" s="41"/>
      <c r="D6" s="41"/>
      <c r="E6" s="41"/>
      <c r="F6" s="41"/>
      <c r="G6" s="41"/>
    </row>
    <row r="7" spans="1:10" ht="21.75" customHeight="1" x14ac:dyDescent="0.3">
      <c r="A7" s="42" t="s">
        <v>82</v>
      </c>
      <c r="B7" s="42" t="s">
        <v>108</v>
      </c>
      <c r="C7" s="43">
        <f t="shared" ref="C7:H7" si="0">SUM(C8:C9)</f>
        <v>45</v>
      </c>
      <c r="D7" s="43">
        <f t="shared" si="0"/>
        <v>28</v>
      </c>
      <c r="E7" s="43">
        <f t="shared" si="0"/>
        <v>32</v>
      </c>
      <c r="F7" s="43">
        <f t="shared" si="0"/>
        <v>42</v>
      </c>
      <c r="G7" s="43">
        <f t="shared" si="0"/>
        <v>42</v>
      </c>
      <c r="H7" s="150">
        <f t="shared" si="0"/>
        <v>51</v>
      </c>
      <c r="I7" s="150"/>
      <c r="J7" s="150"/>
    </row>
    <row r="8" spans="1:10" ht="21.75" customHeight="1" x14ac:dyDescent="0.35">
      <c r="A8" s="32" t="s">
        <v>81</v>
      </c>
      <c r="B8" s="42" t="s">
        <v>109</v>
      </c>
      <c r="C8" s="43">
        <v>30</v>
      </c>
      <c r="D8" s="43">
        <v>15</v>
      </c>
      <c r="E8" s="43">
        <v>20</v>
      </c>
      <c r="F8" s="43">
        <v>21</v>
      </c>
      <c r="G8" s="43">
        <v>18</v>
      </c>
      <c r="H8" s="159">
        <v>26</v>
      </c>
      <c r="I8" s="159"/>
    </row>
    <row r="9" spans="1:10" ht="21.75" customHeight="1" x14ac:dyDescent="0.35">
      <c r="A9" s="42"/>
      <c r="B9" s="42" t="s">
        <v>110</v>
      </c>
      <c r="C9" s="43">
        <v>15</v>
      </c>
      <c r="D9" s="43">
        <v>13</v>
      </c>
      <c r="E9" s="43">
        <v>12</v>
      </c>
      <c r="F9" s="43">
        <v>21</v>
      </c>
      <c r="G9" s="43">
        <v>24</v>
      </c>
      <c r="H9" s="159">
        <v>25</v>
      </c>
      <c r="I9" s="159"/>
    </row>
    <row r="10" spans="1:10" ht="21.75" customHeight="1" x14ac:dyDescent="0.35">
      <c r="A10" s="42"/>
      <c r="B10" s="32"/>
      <c r="C10" s="54"/>
      <c r="D10" s="54"/>
      <c r="E10" s="54"/>
      <c r="F10" s="54"/>
      <c r="G10" s="54"/>
      <c r="H10" s="159"/>
      <c r="I10" s="159"/>
    </row>
    <row r="11" spans="1:10" ht="21.75" customHeight="1" x14ac:dyDescent="0.3">
      <c r="A11" s="42" t="s">
        <v>80</v>
      </c>
      <c r="B11" s="42" t="s">
        <v>108</v>
      </c>
      <c r="C11" s="43">
        <f t="shared" ref="C11:H11" si="1">SUM(C12:C13)</f>
        <v>68</v>
      </c>
      <c r="D11" s="43">
        <f t="shared" si="1"/>
        <v>52</v>
      </c>
      <c r="E11" s="43">
        <f t="shared" si="1"/>
        <v>55</v>
      </c>
      <c r="F11" s="43">
        <f t="shared" si="1"/>
        <v>62</v>
      </c>
      <c r="G11" s="43">
        <f t="shared" si="1"/>
        <v>65</v>
      </c>
      <c r="H11" s="150">
        <f t="shared" si="1"/>
        <v>58</v>
      </c>
      <c r="I11" s="150"/>
      <c r="J11" s="150"/>
    </row>
    <row r="12" spans="1:10" ht="21.75" customHeight="1" x14ac:dyDescent="0.35">
      <c r="A12" s="32"/>
      <c r="B12" s="42" t="s">
        <v>109</v>
      </c>
      <c r="C12" s="43">
        <v>38</v>
      </c>
      <c r="D12" s="43">
        <v>25</v>
      </c>
      <c r="E12" s="43">
        <v>28</v>
      </c>
      <c r="F12" s="43">
        <v>33</v>
      </c>
      <c r="G12" s="43">
        <v>35</v>
      </c>
      <c r="H12" s="159">
        <v>34</v>
      </c>
      <c r="I12" s="159"/>
    </row>
    <row r="13" spans="1:10" ht="21.75" customHeight="1" x14ac:dyDescent="0.35">
      <c r="A13" s="42"/>
      <c r="B13" s="42" t="s">
        <v>110</v>
      </c>
      <c r="C13" s="43">
        <v>30</v>
      </c>
      <c r="D13" s="43">
        <v>27</v>
      </c>
      <c r="E13" s="43">
        <v>27</v>
      </c>
      <c r="F13" s="43">
        <v>29</v>
      </c>
      <c r="G13" s="43">
        <v>30</v>
      </c>
      <c r="H13" s="159">
        <v>24</v>
      </c>
      <c r="I13" s="159"/>
    </row>
    <row r="14" spans="1:10" ht="21.75" customHeight="1" x14ac:dyDescent="0.35">
      <c r="A14" s="42"/>
      <c r="B14" s="32"/>
      <c r="C14" s="54"/>
      <c r="D14" s="54"/>
      <c r="E14" s="54"/>
      <c r="F14" s="54"/>
      <c r="G14" s="54"/>
      <c r="H14" s="159"/>
      <c r="I14" s="159"/>
    </row>
    <row r="15" spans="1:10" ht="21.75" customHeight="1" x14ac:dyDescent="0.3">
      <c r="A15" s="42" t="s">
        <v>79</v>
      </c>
      <c r="B15" s="42" t="s">
        <v>108</v>
      </c>
      <c r="C15" s="43">
        <f t="shared" ref="C15:H15" si="2">SUM(C16:C17)</f>
        <v>285</v>
      </c>
      <c r="D15" s="43">
        <f t="shared" si="2"/>
        <v>253</v>
      </c>
      <c r="E15" s="43">
        <f t="shared" si="2"/>
        <v>257</v>
      </c>
      <c r="F15" s="43">
        <f t="shared" si="2"/>
        <v>292</v>
      </c>
      <c r="G15" s="43">
        <f t="shared" si="2"/>
        <v>262</v>
      </c>
      <c r="H15" s="150">
        <f t="shared" si="2"/>
        <v>241</v>
      </c>
      <c r="I15" s="150"/>
      <c r="J15" s="150"/>
    </row>
    <row r="16" spans="1:10" ht="21.75" customHeight="1" x14ac:dyDescent="0.35">
      <c r="A16" s="32"/>
      <c r="B16" s="42" t="s">
        <v>109</v>
      </c>
      <c r="C16" s="43">
        <v>162</v>
      </c>
      <c r="D16" s="43">
        <v>140</v>
      </c>
      <c r="E16" s="43">
        <v>137</v>
      </c>
      <c r="F16" s="43">
        <v>159</v>
      </c>
      <c r="G16" s="43">
        <v>139</v>
      </c>
      <c r="H16" s="159">
        <v>143</v>
      </c>
      <c r="I16" s="159"/>
    </row>
    <row r="17" spans="1:12" ht="21.75" customHeight="1" x14ac:dyDescent="0.35">
      <c r="A17" s="42"/>
      <c r="B17" s="42" t="s">
        <v>110</v>
      </c>
      <c r="C17" s="43">
        <v>123</v>
      </c>
      <c r="D17" s="43">
        <v>113</v>
      </c>
      <c r="E17" s="43">
        <v>120</v>
      </c>
      <c r="F17" s="43">
        <v>133</v>
      </c>
      <c r="G17" s="43">
        <v>123</v>
      </c>
      <c r="H17" s="159">
        <v>98</v>
      </c>
      <c r="I17" s="159"/>
      <c r="L17" s="24"/>
    </row>
    <row r="18" spans="1:12" ht="21.75" customHeight="1" x14ac:dyDescent="0.35">
      <c r="A18" s="32"/>
      <c r="B18" s="42"/>
      <c r="C18" s="43"/>
      <c r="D18" s="43"/>
      <c r="E18" s="43"/>
      <c r="F18" s="43"/>
      <c r="G18" s="43"/>
      <c r="H18" s="159"/>
      <c r="I18" s="159"/>
    </row>
    <row r="19" spans="1:12" ht="21.75" customHeight="1" x14ac:dyDescent="0.3">
      <c r="A19" s="42" t="s">
        <v>78</v>
      </c>
      <c r="B19" s="42" t="s">
        <v>108</v>
      </c>
      <c r="C19" s="43">
        <f t="shared" ref="C19:H19" si="3">SUM(C20:C21)</f>
        <v>4700</v>
      </c>
      <c r="D19" s="43">
        <f t="shared" si="3"/>
        <v>4517</v>
      </c>
      <c r="E19" s="43">
        <f t="shared" si="3"/>
        <v>4501</v>
      </c>
      <c r="F19" s="43">
        <f t="shared" si="3"/>
        <v>4823</v>
      </c>
      <c r="G19" s="43">
        <f t="shared" si="3"/>
        <v>4973</v>
      </c>
      <c r="H19" s="150">
        <f t="shared" si="3"/>
        <v>4564</v>
      </c>
      <c r="I19" s="150"/>
      <c r="J19" s="150"/>
    </row>
    <row r="20" spans="1:12" ht="21.75" customHeight="1" x14ac:dyDescent="0.35">
      <c r="A20" s="32"/>
      <c r="B20" s="42" t="s">
        <v>109</v>
      </c>
      <c r="C20" s="43">
        <v>2485</v>
      </c>
      <c r="D20" s="43">
        <v>2394</v>
      </c>
      <c r="E20" s="43">
        <v>2336</v>
      </c>
      <c r="F20" s="109">
        <v>2546</v>
      </c>
      <c r="G20" s="109">
        <v>2628</v>
      </c>
      <c r="H20" s="159">
        <v>2402</v>
      </c>
      <c r="I20" s="159"/>
    </row>
    <row r="21" spans="1:12" ht="21.75" customHeight="1" x14ac:dyDescent="0.35">
      <c r="A21" s="32"/>
      <c r="B21" s="42" t="s">
        <v>110</v>
      </c>
      <c r="C21" s="43">
        <v>2215</v>
      </c>
      <c r="D21" s="43">
        <v>2123</v>
      </c>
      <c r="E21" s="43">
        <v>2165</v>
      </c>
      <c r="F21" s="109">
        <v>2277</v>
      </c>
      <c r="G21" s="109">
        <v>2345</v>
      </c>
      <c r="H21" s="159">
        <v>2162</v>
      </c>
      <c r="I21" s="159"/>
    </row>
    <row r="22" spans="1:12" ht="21.75" customHeight="1" x14ac:dyDescent="0.35">
      <c r="A22" s="48"/>
      <c r="B22" s="32"/>
      <c r="C22" s="54"/>
      <c r="D22" s="54"/>
      <c r="E22" s="54"/>
      <c r="F22" s="54"/>
      <c r="G22" s="54"/>
      <c r="H22" s="159"/>
      <c r="I22" s="159"/>
    </row>
    <row r="23" spans="1:12" ht="21.75" customHeight="1" x14ac:dyDescent="0.3">
      <c r="A23" s="42" t="s">
        <v>129</v>
      </c>
      <c r="B23" s="42" t="s">
        <v>108</v>
      </c>
      <c r="C23" s="43">
        <f t="shared" ref="C23:H23" si="4">SUM(C24:C25)</f>
        <v>1326</v>
      </c>
      <c r="D23" s="43">
        <f t="shared" si="4"/>
        <v>1321</v>
      </c>
      <c r="E23" s="43">
        <f t="shared" si="4"/>
        <v>1309</v>
      </c>
      <c r="F23" s="43">
        <f t="shared" si="4"/>
        <v>1267</v>
      </c>
      <c r="G23" s="43">
        <f t="shared" si="4"/>
        <v>1386</v>
      </c>
      <c r="H23" s="150">
        <f t="shared" si="4"/>
        <v>1312</v>
      </c>
      <c r="I23" s="150"/>
      <c r="J23" s="150"/>
    </row>
    <row r="24" spans="1:12" ht="21.75" customHeight="1" x14ac:dyDescent="0.35">
      <c r="A24" s="32" t="s">
        <v>130</v>
      </c>
      <c r="B24" s="32" t="s">
        <v>118</v>
      </c>
      <c r="C24" s="43">
        <v>647</v>
      </c>
      <c r="D24" s="43">
        <v>650</v>
      </c>
      <c r="E24" s="43">
        <v>654</v>
      </c>
      <c r="F24" s="43">
        <v>626</v>
      </c>
      <c r="G24" s="43">
        <v>663</v>
      </c>
      <c r="H24" s="159">
        <v>641</v>
      </c>
      <c r="I24" s="159"/>
    </row>
    <row r="25" spans="1:12" ht="21.75" customHeight="1" x14ac:dyDescent="0.35">
      <c r="A25" s="42"/>
      <c r="B25" s="42" t="s">
        <v>110</v>
      </c>
      <c r="C25" s="43">
        <v>679</v>
      </c>
      <c r="D25" s="43">
        <v>671</v>
      </c>
      <c r="E25" s="43">
        <v>655</v>
      </c>
      <c r="F25" s="43">
        <v>641</v>
      </c>
      <c r="G25" s="43">
        <v>723</v>
      </c>
      <c r="H25" s="159">
        <v>671</v>
      </c>
      <c r="I25" s="159"/>
    </row>
    <row r="26" spans="1:12" ht="21.75" customHeight="1" x14ac:dyDescent="0.35">
      <c r="A26" s="48"/>
      <c r="B26" s="32"/>
      <c r="C26" s="54"/>
      <c r="D26" s="54"/>
      <c r="E26" s="54"/>
      <c r="F26" s="54"/>
      <c r="G26" s="54"/>
      <c r="H26" s="159"/>
      <c r="I26" s="159"/>
    </row>
    <row r="27" spans="1:12" ht="21.75" customHeight="1" x14ac:dyDescent="0.3">
      <c r="A27" s="42" t="s">
        <v>15</v>
      </c>
      <c r="B27" s="42" t="s">
        <v>108</v>
      </c>
      <c r="C27" s="43">
        <f t="shared" ref="C27:H27" si="5">SUM(C28:C29)</f>
        <v>28</v>
      </c>
      <c r="D27" s="43">
        <f t="shared" si="5"/>
        <v>28</v>
      </c>
      <c r="E27" s="43">
        <f t="shared" si="5"/>
        <v>24</v>
      </c>
      <c r="F27" s="43">
        <f t="shared" si="5"/>
        <v>12</v>
      </c>
      <c r="G27" s="43">
        <f t="shared" si="5"/>
        <v>23</v>
      </c>
      <c r="H27" s="150">
        <f t="shared" si="5"/>
        <v>28</v>
      </c>
      <c r="I27" s="150"/>
      <c r="J27" s="150"/>
    </row>
    <row r="28" spans="1:12" ht="21.75" customHeight="1" x14ac:dyDescent="0.35">
      <c r="A28" s="32" t="s">
        <v>16</v>
      </c>
      <c r="B28" s="32" t="s">
        <v>118</v>
      </c>
      <c r="C28" s="43">
        <v>14</v>
      </c>
      <c r="D28" s="43">
        <v>15</v>
      </c>
      <c r="E28" s="43">
        <v>11</v>
      </c>
      <c r="F28" s="43">
        <v>6</v>
      </c>
      <c r="G28" s="43">
        <v>10</v>
      </c>
      <c r="H28" s="159">
        <v>17</v>
      </c>
      <c r="I28" s="159"/>
    </row>
    <row r="29" spans="1:12" ht="21.75" customHeight="1" x14ac:dyDescent="0.35">
      <c r="A29" s="42"/>
      <c r="B29" s="42" t="s">
        <v>110</v>
      </c>
      <c r="C29" s="43">
        <v>14</v>
      </c>
      <c r="D29" s="43">
        <v>13</v>
      </c>
      <c r="E29" s="43">
        <v>13</v>
      </c>
      <c r="F29" s="43">
        <v>6</v>
      </c>
      <c r="G29" s="43">
        <v>13</v>
      </c>
      <c r="H29" s="159">
        <v>11</v>
      </c>
      <c r="I29" s="159"/>
    </row>
    <row r="30" spans="1:12" ht="7.5" customHeight="1" x14ac:dyDescent="0.3">
      <c r="A30" s="59"/>
      <c r="B30" s="59"/>
      <c r="C30" s="58"/>
      <c r="D30" s="58"/>
      <c r="E30" s="58"/>
      <c r="F30" s="58"/>
      <c r="G30" s="58"/>
      <c r="H30" s="143"/>
    </row>
    <row r="31" spans="1:12" ht="7.5" customHeight="1" x14ac:dyDescent="0.3">
      <c r="A31" s="56"/>
      <c r="B31" s="56"/>
      <c r="C31" s="61"/>
      <c r="D31" s="61"/>
      <c r="E31" s="61"/>
      <c r="F31" s="61"/>
      <c r="G31" s="61"/>
    </row>
    <row r="32" spans="1:12" ht="18" customHeight="1" x14ac:dyDescent="0.3">
      <c r="A32" s="28" t="s">
        <v>0</v>
      </c>
      <c r="B32" s="48" t="s">
        <v>117</v>
      </c>
      <c r="C32" s="164">
        <f t="shared" ref="C32:G34" si="6">C27+C23+C19+C15+C11+C7</f>
        <v>6452</v>
      </c>
      <c r="D32" s="164">
        <f t="shared" si="6"/>
        <v>6199</v>
      </c>
      <c r="E32" s="164">
        <f t="shared" si="6"/>
        <v>6178</v>
      </c>
      <c r="F32" s="164">
        <f t="shared" si="6"/>
        <v>6498</v>
      </c>
      <c r="G32" s="164">
        <f t="shared" si="6"/>
        <v>6751</v>
      </c>
      <c r="H32" s="164">
        <f>H27+H23+H19+H15+H11+H7</f>
        <v>6254</v>
      </c>
      <c r="I32" s="60"/>
      <c r="J32" s="60"/>
      <c r="K32" s="140"/>
    </row>
    <row r="33" spans="1:11" ht="18" customHeight="1" x14ac:dyDescent="0.3">
      <c r="A33" s="48" t="s">
        <v>1</v>
      </c>
      <c r="B33" s="69" t="s">
        <v>112</v>
      </c>
      <c r="C33" s="163">
        <f t="shared" si="6"/>
        <v>3376</v>
      </c>
      <c r="D33" s="163">
        <f t="shared" si="6"/>
        <v>3239</v>
      </c>
      <c r="E33" s="163">
        <f t="shared" si="6"/>
        <v>3186</v>
      </c>
      <c r="F33" s="163">
        <f t="shared" si="6"/>
        <v>3391</v>
      </c>
      <c r="G33" s="163">
        <f t="shared" si="6"/>
        <v>3493</v>
      </c>
      <c r="H33" s="163">
        <f>H28+H24+H20+H16+H12+H8</f>
        <v>3263</v>
      </c>
      <c r="I33" s="63"/>
      <c r="J33" s="63"/>
      <c r="K33" s="140"/>
    </row>
    <row r="34" spans="1:11" ht="18" customHeight="1" x14ac:dyDescent="0.3">
      <c r="B34" s="69" t="s">
        <v>113</v>
      </c>
      <c r="C34" s="164">
        <f t="shared" si="6"/>
        <v>3076</v>
      </c>
      <c r="D34" s="164">
        <f t="shared" si="6"/>
        <v>2960</v>
      </c>
      <c r="E34" s="164">
        <f t="shared" si="6"/>
        <v>2992</v>
      </c>
      <c r="F34" s="164">
        <f t="shared" si="6"/>
        <v>3107</v>
      </c>
      <c r="G34" s="164">
        <f t="shared" si="6"/>
        <v>3258</v>
      </c>
      <c r="H34" s="164">
        <f>H29+H25+H21+H17+H13+H9</f>
        <v>2991</v>
      </c>
      <c r="I34" s="60"/>
      <c r="J34" s="60"/>
      <c r="K34" s="140"/>
    </row>
    <row r="35" spans="1:11" ht="7.5" customHeight="1" x14ac:dyDescent="0.3">
      <c r="A35" s="11"/>
      <c r="B35" s="11"/>
      <c r="C35" s="26"/>
      <c r="D35" s="12"/>
      <c r="E35" s="62"/>
      <c r="F35" s="62"/>
      <c r="G35" s="62"/>
      <c r="H35" s="62"/>
      <c r="I35" s="10"/>
    </row>
    <row r="36" spans="1:11" x14ac:dyDescent="0.3">
      <c r="A36" s="8"/>
      <c r="B36" s="8"/>
      <c r="C36" s="9"/>
      <c r="D36" s="9"/>
      <c r="E36" s="9"/>
      <c r="F36" s="9"/>
      <c r="G36" s="9"/>
      <c r="H36" s="9"/>
      <c r="I36" s="142"/>
    </row>
    <row r="37" spans="1:11" ht="18" customHeight="1" x14ac:dyDescent="0.3">
      <c r="A37" s="8"/>
      <c r="B37" s="2"/>
      <c r="C37" s="1"/>
      <c r="D37" s="1"/>
      <c r="E37" s="3"/>
      <c r="F37" s="1"/>
      <c r="G37" s="50"/>
      <c r="H37" s="50" t="s">
        <v>2</v>
      </c>
    </row>
    <row r="38" spans="1:11" ht="18" customHeight="1" x14ac:dyDescent="0.3">
      <c r="A38" s="8"/>
      <c r="B38" s="8"/>
      <c r="C38" s="9"/>
      <c r="D38" s="9"/>
      <c r="E38" s="9"/>
      <c r="F38" s="9"/>
      <c r="G38" s="51"/>
      <c r="H38" s="51" t="s">
        <v>3</v>
      </c>
    </row>
    <row r="39" spans="1:11" ht="17.399999999999999" x14ac:dyDescent="0.3">
      <c r="I39" s="150">
        <f>SUM(H31+H35+H39)</f>
        <v>0</v>
      </c>
    </row>
    <row r="40" spans="1:11" x14ac:dyDescent="0.3">
      <c r="A40" s="7"/>
    </row>
    <row r="42" spans="1:11" ht="12" customHeight="1" x14ac:dyDescent="0.3">
      <c r="B42" s="7"/>
    </row>
    <row r="45" spans="1:11" s="4" customFormat="1" x14ac:dyDescent="0.3">
      <c r="A45" s="1"/>
      <c r="B45" s="1"/>
    </row>
    <row r="51" spans="9:9" ht="17.399999999999999" x14ac:dyDescent="0.3">
      <c r="I51" s="150">
        <f>SUM(H43+H47+H51)</f>
        <v>0</v>
      </c>
    </row>
    <row r="56" spans="9:9" x14ac:dyDescent="0.3">
      <c r="I56" s="197">
        <f>SUM(I15:I51)</f>
        <v>0</v>
      </c>
    </row>
  </sheetData>
  <sheetProtection selectLockedCells="1" selectUnlockedCells="1"/>
  <mergeCells count="1">
    <mergeCell ref="C4:H4"/>
  </mergeCells>
  <pageMargins left="0.7" right="0.7" top="0.5" bottom="0.5" header="0.3" footer="0.3"/>
  <pageSetup paperSize="9" scale="80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4"/>
    <pageSetUpPr fitToPage="1"/>
  </sheetPr>
  <dimension ref="A1:M69"/>
  <sheetViews>
    <sheetView view="pageBreakPreview" topLeftCell="A37" zoomScaleSheetLayoutView="100" workbookViewId="0">
      <selection activeCell="G34" sqref="G34"/>
    </sheetView>
  </sheetViews>
  <sheetFormatPr defaultColWidth="11.44140625" defaultRowHeight="15.6" x14ac:dyDescent="0.3"/>
  <cols>
    <col min="1" max="1" width="18.109375" style="1" customWidth="1"/>
    <col min="2" max="2" width="8.33203125" style="1" customWidth="1"/>
    <col min="3" max="10" width="8.33203125" style="4" customWidth="1"/>
    <col min="11" max="11" width="9.109375" style="4" customWidth="1"/>
    <col min="12" max="12" width="10.33203125" style="4" customWidth="1"/>
    <col min="13" max="16384" width="11.44140625" style="1"/>
  </cols>
  <sheetData>
    <row r="1" spans="1:13" ht="21.75" customHeight="1" x14ac:dyDescent="0.35">
      <c r="A1" s="72" t="s">
        <v>180</v>
      </c>
      <c r="B1" s="69"/>
      <c r="C1" s="34"/>
      <c r="D1" s="29"/>
    </row>
    <row r="2" spans="1:13" ht="21.75" customHeight="1" x14ac:dyDescent="0.35">
      <c r="A2" s="32" t="s">
        <v>181</v>
      </c>
      <c r="B2" s="32"/>
      <c r="C2" s="34"/>
      <c r="D2" s="29"/>
      <c r="E2" s="75"/>
      <c r="F2" s="75"/>
      <c r="G2" s="75"/>
      <c r="H2" s="75"/>
      <c r="I2" s="75"/>
      <c r="J2" s="75"/>
      <c r="K2" s="75"/>
      <c r="L2" s="75"/>
    </row>
    <row r="3" spans="1:13" ht="21.75" customHeight="1" x14ac:dyDescent="0.3"/>
    <row r="4" spans="1:13" ht="21.75" customHeight="1" x14ac:dyDescent="0.3">
      <c r="A4" s="76"/>
      <c r="B4" s="203" t="s">
        <v>126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3" ht="60" customHeight="1" x14ac:dyDescent="0.3">
      <c r="A5" s="98" t="s">
        <v>212</v>
      </c>
      <c r="B5" s="18" t="s">
        <v>106</v>
      </c>
      <c r="C5" s="18" t="s">
        <v>99</v>
      </c>
      <c r="D5" s="18" t="s">
        <v>100</v>
      </c>
      <c r="E5" s="18" t="s">
        <v>101</v>
      </c>
      <c r="F5" s="18" t="s">
        <v>102</v>
      </c>
      <c r="G5" s="18" t="s">
        <v>98</v>
      </c>
      <c r="H5" s="18" t="s">
        <v>103</v>
      </c>
      <c r="I5" s="18" t="s">
        <v>104</v>
      </c>
      <c r="J5" s="18" t="s">
        <v>105</v>
      </c>
      <c r="K5" s="19" t="s">
        <v>107</v>
      </c>
      <c r="L5" s="19" t="s">
        <v>214</v>
      </c>
    </row>
    <row r="6" spans="1:13" ht="8.25" customHeight="1" x14ac:dyDescent="0.3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ht="16.5" customHeight="1" x14ac:dyDescent="0.3">
      <c r="A7" s="3" t="s">
        <v>233</v>
      </c>
      <c r="B7" s="201">
        <f>SUM(C7:L7)</f>
        <v>6452</v>
      </c>
      <c r="C7" s="201">
        <f>SUM(C8:C20)</f>
        <v>1887</v>
      </c>
      <c r="D7" s="201">
        <f t="shared" ref="D7:L7" si="0">SUM(D8:D20)</f>
        <v>1713</v>
      </c>
      <c r="E7" s="201">
        <f t="shared" si="0"/>
        <v>1188</v>
      </c>
      <c r="F7" s="201">
        <f t="shared" si="0"/>
        <v>727</v>
      </c>
      <c r="G7" s="201">
        <f t="shared" si="0"/>
        <v>434</v>
      </c>
      <c r="H7" s="201">
        <f t="shared" si="0"/>
        <v>246</v>
      </c>
      <c r="I7" s="201">
        <f t="shared" si="0"/>
        <v>105</v>
      </c>
      <c r="J7" s="201">
        <f t="shared" si="0"/>
        <v>68</v>
      </c>
      <c r="K7" s="201">
        <f t="shared" si="0"/>
        <v>34</v>
      </c>
      <c r="L7" s="201">
        <f t="shared" si="0"/>
        <v>50</v>
      </c>
      <c r="M7" s="17"/>
    </row>
    <row r="8" spans="1:13" ht="16.5" customHeight="1" x14ac:dyDescent="0.3">
      <c r="A8" s="20" t="s">
        <v>47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3" ht="16.5" customHeight="1" x14ac:dyDescent="0.3">
      <c r="A9" s="21" t="s">
        <v>48</v>
      </c>
      <c r="B9" s="10">
        <f>SUM(C9:L9)</f>
        <v>2</v>
      </c>
      <c r="C9" s="10">
        <v>2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</row>
    <row r="10" spans="1:13" ht="16.5" customHeight="1" x14ac:dyDescent="0.3">
      <c r="A10" s="20" t="s">
        <v>49</v>
      </c>
      <c r="B10" s="10">
        <f t="shared" ref="B10:B16" si="1">SUM(C10:L10)</f>
        <v>164</v>
      </c>
      <c r="C10" s="10">
        <v>117</v>
      </c>
      <c r="D10" s="10">
        <v>38</v>
      </c>
      <c r="E10" s="10">
        <v>8</v>
      </c>
      <c r="F10" s="10">
        <v>0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3" ht="16.5" customHeight="1" x14ac:dyDescent="0.3">
      <c r="A11" s="20" t="s">
        <v>50</v>
      </c>
      <c r="B11" s="10">
        <f t="shared" si="1"/>
        <v>880</v>
      </c>
      <c r="C11" s="10">
        <v>422</v>
      </c>
      <c r="D11" s="10">
        <v>275</v>
      </c>
      <c r="E11" s="10">
        <v>113</v>
      </c>
      <c r="F11" s="10">
        <v>48</v>
      </c>
      <c r="G11" s="10">
        <v>13</v>
      </c>
      <c r="H11" s="10">
        <v>3</v>
      </c>
      <c r="I11" s="10">
        <v>0</v>
      </c>
      <c r="J11" s="10">
        <v>1</v>
      </c>
      <c r="K11" s="10">
        <v>0</v>
      </c>
      <c r="L11" s="10">
        <v>5</v>
      </c>
    </row>
    <row r="12" spans="1:13" ht="16.5" customHeight="1" x14ac:dyDescent="0.3">
      <c r="A12" s="20" t="s">
        <v>51</v>
      </c>
      <c r="B12" s="10">
        <f t="shared" si="1"/>
        <v>2015</v>
      </c>
      <c r="C12" s="10">
        <v>812</v>
      </c>
      <c r="D12" s="10">
        <v>592</v>
      </c>
      <c r="E12" s="10">
        <v>316</v>
      </c>
      <c r="F12" s="10">
        <v>160</v>
      </c>
      <c r="G12" s="10">
        <v>79</v>
      </c>
      <c r="H12" s="10">
        <v>33</v>
      </c>
      <c r="I12" s="10">
        <v>12</v>
      </c>
      <c r="J12" s="10">
        <v>5</v>
      </c>
      <c r="K12" s="10">
        <v>3</v>
      </c>
      <c r="L12" s="10">
        <v>3</v>
      </c>
    </row>
    <row r="13" spans="1:13" ht="16.5" customHeight="1" x14ac:dyDescent="0.3">
      <c r="A13" s="20" t="s">
        <v>52</v>
      </c>
      <c r="B13" s="10">
        <f t="shared" si="1"/>
        <v>2031</v>
      </c>
      <c r="C13" s="10">
        <v>416</v>
      </c>
      <c r="D13" s="10">
        <v>574</v>
      </c>
      <c r="E13" s="10">
        <v>471</v>
      </c>
      <c r="F13" s="10">
        <v>267</v>
      </c>
      <c r="G13" s="10">
        <v>149</v>
      </c>
      <c r="H13" s="10">
        <v>77</v>
      </c>
      <c r="I13" s="10">
        <v>44</v>
      </c>
      <c r="J13" s="10">
        <v>21</v>
      </c>
      <c r="K13" s="10">
        <v>7</v>
      </c>
      <c r="L13" s="10">
        <v>5</v>
      </c>
    </row>
    <row r="14" spans="1:13" ht="16.5" customHeight="1" x14ac:dyDescent="0.3">
      <c r="A14" s="20" t="s">
        <v>53</v>
      </c>
      <c r="B14" s="10">
        <f t="shared" si="1"/>
        <v>1068</v>
      </c>
      <c r="C14" s="10">
        <v>97</v>
      </c>
      <c r="D14" s="10">
        <v>197</v>
      </c>
      <c r="E14" s="10">
        <v>231</v>
      </c>
      <c r="F14" s="10">
        <v>195</v>
      </c>
      <c r="G14" s="10">
        <v>148</v>
      </c>
      <c r="H14" s="10">
        <v>98</v>
      </c>
      <c r="I14" s="10">
        <v>35</v>
      </c>
      <c r="J14" s="10">
        <v>30</v>
      </c>
      <c r="K14" s="10">
        <v>17</v>
      </c>
      <c r="L14" s="10">
        <v>20</v>
      </c>
    </row>
    <row r="15" spans="1:13" ht="16.5" customHeight="1" x14ac:dyDescent="0.3">
      <c r="A15" s="20" t="s">
        <v>54</v>
      </c>
      <c r="B15" s="10">
        <f t="shared" si="1"/>
        <v>271</v>
      </c>
      <c r="C15" s="10">
        <v>20</v>
      </c>
      <c r="D15" s="10">
        <v>34</v>
      </c>
      <c r="E15" s="10">
        <v>47</v>
      </c>
      <c r="F15" s="10">
        <v>50</v>
      </c>
      <c r="G15" s="10">
        <v>41</v>
      </c>
      <c r="H15" s="10">
        <v>32</v>
      </c>
      <c r="I15" s="10">
        <v>13</v>
      </c>
      <c r="J15" s="10">
        <v>11</v>
      </c>
      <c r="K15" s="10">
        <v>7</v>
      </c>
      <c r="L15" s="10">
        <v>16</v>
      </c>
    </row>
    <row r="16" spans="1:13" ht="16.5" customHeight="1" x14ac:dyDescent="0.3">
      <c r="A16" s="20" t="s">
        <v>55</v>
      </c>
      <c r="B16" s="10">
        <f t="shared" si="1"/>
        <v>20</v>
      </c>
      <c r="C16" s="10">
        <v>1</v>
      </c>
      <c r="D16" s="10">
        <v>3</v>
      </c>
      <c r="E16" s="10">
        <v>2</v>
      </c>
      <c r="F16" s="10">
        <v>7</v>
      </c>
      <c r="G16" s="10">
        <v>3</v>
      </c>
      <c r="H16" s="10">
        <v>3</v>
      </c>
      <c r="I16" s="10">
        <v>1</v>
      </c>
      <c r="J16" s="10">
        <v>0</v>
      </c>
      <c r="K16" s="10">
        <v>0</v>
      </c>
      <c r="L16" s="10">
        <v>0</v>
      </c>
    </row>
    <row r="17" spans="1:13" ht="16.5" customHeight="1" x14ac:dyDescent="0.3">
      <c r="A17" s="20" t="s">
        <v>56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3" ht="16.5" customHeight="1" x14ac:dyDescent="0.3">
      <c r="A18" s="21" t="s">
        <v>57</v>
      </c>
      <c r="B18" s="10">
        <f>SUM(C18:L18)</f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3" ht="16.5" customHeight="1" x14ac:dyDescent="0.3">
      <c r="A19" s="20" t="s">
        <v>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3" ht="16.5" customHeight="1" x14ac:dyDescent="0.3">
      <c r="A20" s="21" t="s">
        <v>16</v>
      </c>
      <c r="B20" s="10">
        <f>SUM(C20:L20)</f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1</v>
      </c>
    </row>
    <row r="21" spans="1:13" ht="11.1" customHeight="1" x14ac:dyDescent="0.3">
      <c r="A21" s="21"/>
      <c r="B21" s="21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3" ht="16.5" customHeight="1" x14ac:dyDescent="0.3">
      <c r="A22" s="3" t="s">
        <v>213</v>
      </c>
      <c r="B22" s="110">
        <f>SUM(B23:B35)</f>
        <v>6199</v>
      </c>
      <c r="C22" s="110">
        <f>SUM(C23:C35)</f>
        <v>1818</v>
      </c>
      <c r="D22" s="110">
        <f t="shared" ref="D22:L22" si="2">SUM(D23:D35)</f>
        <v>1590</v>
      </c>
      <c r="E22" s="110">
        <f t="shared" si="2"/>
        <v>1191</v>
      </c>
      <c r="F22" s="110">
        <f t="shared" si="2"/>
        <v>695</v>
      </c>
      <c r="G22" s="110">
        <f t="shared" si="2"/>
        <v>383</v>
      </c>
      <c r="H22" s="110">
        <f t="shared" si="2"/>
        <v>246</v>
      </c>
      <c r="I22" s="110">
        <f>SUM(I23:I35)</f>
        <v>131</v>
      </c>
      <c r="J22" s="110">
        <f>SUM(J23:J35)</f>
        <v>73</v>
      </c>
      <c r="K22" s="110">
        <f t="shared" si="2"/>
        <v>24</v>
      </c>
      <c r="L22" s="110">
        <f t="shared" si="2"/>
        <v>48</v>
      </c>
      <c r="M22" s="17"/>
    </row>
    <row r="23" spans="1:13" ht="16.5" customHeight="1" x14ac:dyDescent="0.3">
      <c r="A23" s="20" t="s">
        <v>47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3" ht="16.5" customHeight="1" x14ac:dyDescent="0.3">
      <c r="A24" s="21" t="s">
        <v>48</v>
      </c>
      <c r="B24" s="10">
        <f>SUM(C24:L24)</f>
        <v>6</v>
      </c>
      <c r="C24" s="10">
        <v>6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</row>
    <row r="25" spans="1:13" ht="16.5" customHeight="1" x14ac:dyDescent="0.3">
      <c r="A25" s="20" t="s">
        <v>49</v>
      </c>
      <c r="B25" s="10">
        <f t="shared" ref="B25:B31" si="3">SUM(C25:L25)</f>
        <v>165</v>
      </c>
      <c r="C25" s="10">
        <v>117</v>
      </c>
      <c r="D25" s="10">
        <v>37</v>
      </c>
      <c r="E25" s="10">
        <v>9</v>
      </c>
      <c r="F25" s="10">
        <v>2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</row>
    <row r="26" spans="1:13" ht="16.5" customHeight="1" x14ac:dyDescent="0.3">
      <c r="A26" s="20" t="s">
        <v>50</v>
      </c>
      <c r="B26" s="10">
        <f t="shared" si="3"/>
        <v>771</v>
      </c>
      <c r="C26" s="10">
        <v>400</v>
      </c>
      <c r="D26" s="10">
        <v>225</v>
      </c>
      <c r="E26" s="10">
        <v>98</v>
      </c>
      <c r="F26" s="10">
        <v>32</v>
      </c>
      <c r="G26" s="10">
        <v>8</v>
      </c>
      <c r="H26" s="10">
        <v>3</v>
      </c>
      <c r="I26" s="10">
        <v>2</v>
      </c>
      <c r="J26" s="10">
        <v>1</v>
      </c>
      <c r="K26" s="10">
        <v>0</v>
      </c>
      <c r="L26" s="10">
        <v>2</v>
      </c>
    </row>
    <row r="27" spans="1:13" ht="16.5" customHeight="1" x14ac:dyDescent="0.3">
      <c r="A27" s="20" t="s">
        <v>51</v>
      </c>
      <c r="B27" s="10">
        <f t="shared" si="3"/>
        <v>1913</v>
      </c>
      <c r="C27" s="10">
        <v>772</v>
      </c>
      <c r="D27" s="10">
        <v>561</v>
      </c>
      <c r="E27" s="10">
        <v>322</v>
      </c>
      <c r="F27" s="10">
        <v>144</v>
      </c>
      <c r="G27" s="10">
        <v>70</v>
      </c>
      <c r="H27" s="10">
        <v>25</v>
      </c>
      <c r="I27" s="10">
        <v>11</v>
      </c>
      <c r="J27" s="10">
        <v>3</v>
      </c>
      <c r="K27" s="10">
        <v>0</v>
      </c>
      <c r="L27" s="10">
        <v>5</v>
      </c>
    </row>
    <row r="28" spans="1:13" ht="16.5" customHeight="1" x14ac:dyDescent="0.3">
      <c r="A28" s="20" t="s">
        <v>52</v>
      </c>
      <c r="B28" s="10">
        <f t="shared" si="3"/>
        <v>1968</v>
      </c>
      <c r="C28" s="10">
        <v>384</v>
      </c>
      <c r="D28" s="10">
        <v>546</v>
      </c>
      <c r="E28" s="10">
        <v>460</v>
      </c>
      <c r="F28" s="10">
        <v>291</v>
      </c>
      <c r="G28" s="10">
        <v>136</v>
      </c>
      <c r="H28" s="10">
        <v>88</v>
      </c>
      <c r="I28" s="10">
        <v>31</v>
      </c>
      <c r="J28" s="10">
        <v>20</v>
      </c>
      <c r="K28" s="10">
        <v>5</v>
      </c>
      <c r="L28" s="10">
        <v>7</v>
      </c>
    </row>
    <row r="29" spans="1:13" ht="16.5" customHeight="1" x14ac:dyDescent="0.3">
      <c r="A29" s="20" t="s">
        <v>53</v>
      </c>
      <c r="B29" s="10">
        <f t="shared" si="3"/>
        <v>1086</v>
      </c>
      <c r="C29" s="10">
        <v>117</v>
      </c>
      <c r="D29" s="10">
        <v>182</v>
      </c>
      <c r="E29" s="10">
        <v>256</v>
      </c>
      <c r="F29" s="10">
        <v>187</v>
      </c>
      <c r="G29" s="10">
        <v>131</v>
      </c>
      <c r="H29" s="10">
        <v>93</v>
      </c>
      <c r="I29" s="10">
        <v>63</v>
      </c>
      <c r="J29" s="10">
        <v>22</v>
      </c>
      <c r="K29" s="10">
        <v>13</v>
      </c>
      <c r="L29" s="10">
        <v>22</v>
      </c>
    </row>
    <row r="30" spans="1:13" ht="16.5" customHeight="1" x14ac:dyDescent="0.3">
      <c r="A30" s="20" t="s">
        <v>54</v>
      </c>
      <c r="B30" s="10">
        <f t="shared" si="3"/>
        <v>270</v>
      </c>
      <c r="C30" s="10">
        <v>20</v>
      </c>
      <c r="D30" s="10">
        <v>36</v>
      </c>
      <c r="E30" s="10">
        <v>42</v>
      </c>
      <c r="F30" s="10">
        <v>37</v>
      </c>
      <c r="G30" s="10">
        <v>37</v>
      </c>
      <c r="H30" s="10">
        <v>36</v>
      </c>
      <c r="I30" s="10">
        <v>22</v>
      </c>
      <c r="J30" s="10">
        <v>24</v>
      </c>
      <c r="K30" s="10">
        <v>5</v>
      </c>
      <c r="L30" s="10">
        <v>11</v>
      </c>
    </row>
    <row r="31" spans="1:13" ht="16.5" customHeight="1" x14ac:dyDescent="0.3">
      <c r="A31" s="20" t="s">
        <v>55</v>
      </c>
      <c r="B31" s="10">
        <f t="shared" si="3"/>
        <v>19</v>
      </c>
      <c r="C31" s="10">
        <v>2</v>
      </c>
      <c r="D31" s="10">
        <v>3</v>
      </c>
      <c r="E31" s="10">
        <v>4</v>
      </c>
      <c r="F31" s="10">
        <v>2</v>
      </c>
      <c r="G31" s="10">
        <v>1</v>
      </c>
      <c r="H31" s="10">
        <v>1</v>
      </c>
      <c r="I31" s="10">
        <v>2</v>
      </c>
      <c r="J31" s="10">
        <v>3</v>
      </c>
      <c r="K31" s="10">
        <v>1</v>
      </c>
      <c r="L31" s="10">
        <v>0</v>
      </c>
    </row>
    <row r="32" spans="1:13" ht="16.5" customHeight="1" x14ac:dyDescent="0.3">
      <c r="A32" s="20" t="s">
        <v>56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3" ht="16.5" customHeight="1" x14ac:dyDescent="0.3">
      <c r="A33" s="21" t="s">
        <v>57</v>
      </c>
      <c r="B33" s="10">
        <f>SUM(C33:L33)</f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3" ht="16.5" customHeight="1" x14ac:dyDescent="0.3">
      <c r="A34" s="20" t="s">
        <v>15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3" ht="16.5" customHeight="1" x14ac:dyDescent="0.3">
      <c r="A35" s="21" t="s">
        <v>16</v>
      </c>
      <c r="B35" s="10">
        <f>SUM(C35:L35)</f>
        <v>1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1</v>
      </c>
    </row>
    <row r="36" spans="1:13" ht="11.1" customHeight="1" x14ac:dyDescent="0.3">
      <c r="A36" s="21"/>
      <c r="B36" s="21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3" ht="16.5" customHeight="1" x14ac:dyDescent="0.3">
      <c r="A37" s="3" t="s">
        <v>232</v>
      </c>
      <c r="B37" s="120">
        <f>SUM(C37:L37)</f>
        <v>6178</v>
      </c>
      <c r="C37" s="120">
        <f t="shared" ref="C37:L37" si="4">SUM(C38:C50)</f>
        <v>1834</v>
      </c>
      <c r="D37" s="120">
        <f t="shared" si="4"/>
        <v>1595</v>
      </c>
      <c r="E37" s="120">
        <f t="shared" si="4"/>
        <v>1162</v>
      </c>
      <c r="F37" s="120">
        <f t="shared" si="4"/>
        <v>738</v>
      </c>
      <c r="G37" s="120">
        <f t="shared" si="4"/>
        <v>383</v>
      </c>
      <c r="H37" s="120">
        <f t="shared" si="4"/>
        <v>221</v>
      </c>
      <c r="I37" s="120">
        <f t="shared" si="4"/>
        <v>119</v>
      </c>
      <c r="J37" s="120">
        <f t="shared" si="4"/>
        <v>55</v>
      </c>
      <c r="K37" s="120">
        <f t="shared" si="4"/>
        <v>35</v>
      </c>
      <c r="L37" s="120">
        <f t="shared" si="4"/>
        <v>36</v>
      </c>
      <c r="M37" s="17"/>
    </row>
    <row r="38" spans="1:13" ht="16.5" customHeight="1" x14ac:dyDescent="0.3">
      <c r="A38" s="20" t="s">
        <v>47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</row>
    <row r="39" spans="1:13" ht="16.5" customHeight="1" x14ac:dyDescent="0.3">
      <c r="A39" s="21" t="s">
        <v>48</v>
      </c>
      <c r="B39" s="10">
        <f t="shared" ref="B39:B46" si="5">SUM(C39:L39)</f>
        <v>2</v>
      </c>
      <c r="C39" s="10">
        <v>2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</row>
    <row r="40" spans="1:13" ht="16.5" customHeight="1" x14ac:dyDescent="0.3">
      <c r="A40" s="20" t="s">
        <v>49</v>
      </c>
      <c r="B40" s="10">
        <f t="shared" si="5"/>
        <v>183</v>
      </c>
      <c r="C40" s="10">
        <v>121</v>
      </c>
      <c r="D40" s="10">
        <v>49</v>
      </c>
      <c r="E40" s="10">
        <v>13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</row>
    <row r="41" spans="1:13" ht="16.5" customHeight="1" x14ac:dyDescent="0.3">
      <c r="A41" s="20" t="s">
        <v>50</v>
      </c>
      <c r="B41" s="10">
        <f t="shared" si="5"/>
        <v>810</v>
      </c>
      <c r="C41" s="10">
        <v>422</v>
      </c>
      <c r="D41" s="10">
        <v>230</v>
      </c>
      <c r="E41" s="10">
        <v>102</v>
      </c>
      <c r="F41" s="10">
        <v>47</v>
      </c>
      <c r="G41" s="10">
        <v>6</v>
      </c>
      <c r="H41" s="10">
        <v>1</v>
      </c>
      <c r="I41" s="10">
        <v>1</v>
      </c>
      <c r="J41" s="10">
        <v>0</v>
      </c>
      <c r="K41" s="10">
        <v>0</v>
      </c>
      <c r="L41" s="10">
        <v>1</v>
      </c>
    </row>
    <row r="42" spans="1:13" ht="16.5" customHeight="1" x14ac:dyDescent="0.3">
      <c r="A42" s="20" t="s">
        <v>51</v>
      </c>
      <c r="B42" s="10">
        <f t="shared" si="5"/>
        <v>1882</v>
      </c>
      <c r="C42" s="10">
        <v>766</v>
      </c>
      <c r="D42" s="10">
        <v>553</v>
      </c>
      <c r="E42" s="10">
        <v>301</v>
      </c>
      <c r="F42" s="10">
        <v>152</v>
      </c>
      <c r="G42" s="10">
        <v>68</v>
      </c>
      <c r="H42" s="10">
        <v>26</v>
      </c>
      <c r="I42" s="10">
        <v>12</v>
      </c>
      <c r="J42" s="10">
        <v>1</v>
      </c>
      <c r="K42" s="10">
        <v>0</v>
      </c>
      <c r="L42" s="10">
        <v>3</v>
      </c>
    </row>
    <row r="43" spans="1:13" ht="16.5" customHeight="1" x14ac:dyDescent="0.3">
      <c r="A43" s="20" t="s">
        <v>52</v>
      </c>
      <c r="B43" s="10">
        <f t="shared" si="5"/>
        <v>1912</v>
      </c>
      <c r="C43" s="10">
        <v>394</v>
      </c>
      <c r="D43" s="10">
        <v>529</v>
      </c>
      <c r="E43" s="10">
        <v>447</v>
      </c>
      <c r="F43" s="10">
        <v>269</v>
      </c>
      <c r="G43" s="10">
        <v>144</v>
      </c>
      <c r="H43" s="10">
        <v>64</v>
      </c>
      <c r="I43" s="10">
        <v>33</v>
      </c>
      <c r="J43" s="10">
        <v>18</v>
      </c>
      <c r="K43" s="10">
        <v>9</v>
      </c>
      <c r="L43" s="10">
        <v>5</v>
      </c>
    </row>
    <row r="44" spans="1:13" ht="16.5" customHeight="1" x14ac:dyDescent="0.3">
      <c r="A44" s="20" t="s">
        <v>53</v>
      </c>
      <c r="B44" s="10">
        <f t="shared" si="5"/>
        <v>1078</v>
      </c>
      <c r="C44" s="10">
        <v>111</v>
      </c>
      <c r="D44" s="10">
        <v>190</v>
      </c>
      <c r="E44" s="10">
        <v>242</v>
      </c>
      <c r="F44" s="10">
        <v>215</v>
      </c>
      <c r="G44" s="10">
        <v>117</v>
      </c>
      <c r="H44" s="10">
        <v>96</v>
      </c>
      <c r="I44" s="10">
        <v>46</v>
      </c>
      <c r="J44" s="10">
        <v>29</v>
      </c>
      <c r="K44" s="10">
        <v>20</v>
      </c>
      <c r="L44" s="10">
        <v>12</v>
      </c>
    </row>
    <row r="45" spans="1:13" ht="16.5" customHeight="1" x14ac:dyDescent="0.3">
      <c r="A45" s="20" t="s">
        <v>54</v>
      </c>
      <c r="B45" s="10">
        <f t="shared" si="5"/>
        <v>293</v>
      </c>
      <c r="C45" s="10">
        <v>18</v>
      </c>
      <c r="D45" s="10">
        <v>40</v>
      </c>
      <c r="E45" s="10">
        <v>55</v>
      </c>
      <c r="F45" s="10">
        <v>54</v>
      </c>
      <c r="G45" s="10">
        <v>47</v>
      </c>
      <c r="H45" s="10">
        <v>32</v>
      </c>
      <c r="I45" s="10">
        <v>23</v>
      </c>
      <c r="J45" s="10">
        <v>5</v>
      </c>
      <c r="K45" s="10">
        <v>6</v>
      </c>
      <c r="L45" s="10">
        <v>13</v>
      </c>
    </row>
    <row r="46" spans="1:13" ht="16.5" customHeight="1" x14ac:dyDescent="0.3">
      <c r="A46" s="20" t="s">
        <v>55</v>
      </c>
      <c r="B46" s="10">
        <f t="shared" si="5"/>
        <v>17</v>
      </c>
      <c r="C46" s="10">
        <v>0</v>
      </c>
      <c r="D46" s="10">
        <v>4</v>
      </c>
      <c r="E46" s="10">
        <v>2</v>
      </c>
      <c r="F46" s="10">
        <v>1</v>
      </c>
      <c r="G46" s="10">
        <v>1</v>
      </c>
      <c r="H46" s="10">
        <v>2</v>
      </c>
      <c r="I46" s="10">
        <v>4</v>
      </c>
      <c r="J46" s="10">
        <v>2</v>
      </c>
      <c r="K46" s="10">
        <v>0</v>
      </c>
      <c r="L46" s="10">
        <v>1</v>
      </c>
    </row>
    <row r="47" spans="1:13" ht="16.5" customHeight="1" x14ac:dyDescent="0.3">
      <c r="A47" s="20" t="s">
        <v>56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3" ht="16.5" customHeight="1" x14ac:dyDescent="0.3">
      <c r="A48" s="21" t="s">
        <v>57</v>
      </c>
      <c r="B48" s="10">
        <f>SUM(C48:L48)</f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</row>
    <row r="49" spans="1:12" ht="16.5" customHeight="1" x14ac:dyDescent="0.3">
      <c r="A49" s="20" t="s">
        <v>15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6.5" customHeight="1" x14ac:dyDescent="0.3">
      <c r="A50" s="21" t="s">
        <v>16</v>
      </c>
      <c r="B50" s="10">
        <f>SUM(C50:L50)</f>
        <v>1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1</v>
      </c>
    </row>
    <row r="51" spans="1:12" ht="8.25" customHeight="1" x14ac:dyDescent="0.3">
      <c r="A51" s="12"/>
      <c r="B51" s="1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5.25" customHeight="1" x14ac:dyDescent="0.3">
      <c r="C52" s="16"/>
      <c r="D52" s="16"/>
      <c r="E52" s="16"/>
      <c r="F52" s="16"/>
      <c r="G52" s="16"/>
      <c r="H52" s="16"/>
      <c r="I52" s="16"/>
      <c r="J52" s="16"/>
      <c r="K52" s="16"/>
      <c r="L52" s="23"/>
    </row>
    <row r="53" spans="1:12" ht="16.5" customHeight="1" x14ac:dyDescent="0.3">
      <c r="A53" s="8"/>
      <c r="B53" s="2"/>
      <c r="C53" s="1"/>
      <c r="D53" s="1"/>
      <c r="E53" s="1"/>
      <c r="F53" s="3"/>
      <c r="G53" s="1"/>
      <c r="H53" s="50"/>
      <c r="I53" s="1"/>
      <c r="J53" s="1"/>
      <c r="K53" s="1"/>
      <c r="L53" s="74" t="s">
        <v>2</v>
      </c>
    </row>
    <row r="54" spans="1:12" ht="16.5" customHeight="1" x14ac:dyDescent="0.3">
      <c r="A54" s="8"/>
      <c r="B54" s="8"/>
      <c r="C54" s="9"/>
      <c r="D54" s="9"/>
      <c r="E54" s="9"/>
      <c r="F54" s="9"/>
      <c r="G54" s="9"/>
      <c r="H54" s="15"/>
      <c r="I54" s="9"/>
      <c r="J54" s="9"/>
      <c r="K54" s="9"/>
      <c r="L54" s="15" t="s">
        <v>3</v>
      </c>
    </row>
    <row r="55" spans="1:12" ht="15" customHeight="1" x14ac:dyDescent="0.3">
      <c r="A55" s="8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" customHeight="1" x14ac:dyDescent="0.3">
      <c r="A56" s="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x14ac:dyDescent="0.3">
      <c r="A57" s="8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x14ac:dyDescent="0.3">
      <c r="A58" s="8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x14ac:dyDescent="0.3">
      <c r="A59" s="8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x14ac:dyDescent="0.3">
      <c r="A60" s="8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x14ac:dyDescent="0.3">
      <c r="A61" s="8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x14ac:dyDescent="0.3">
      <c r="A62" s="8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x14ac:dyDescent="0.3">
      <c r="A63" s="8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</row>
    <row r="65" spans="1:13" s="4" customFormat="1" x14ac:dyDescent="0.3">
      <c r="A65" s="2"/>
      <c r="B65" s="2"/>
      <c r="M65" s="1"/>
    </row>
    <row r="66" spans="1:13" s="4" customFormat="1" ht="12" customHeight="1" x14ac:dyDescent="0.3">
      <c r="A66" s="1"/>
      <c r="B66" s="1"/>
      <c r="M66" s="1"/>
    </row>
    <row r="67" spans="1:13" s="4" customFormat="1" x14ac:dyDescent="0.3">
      <c r="A67" s="7"/>
      <c r="B67" s="7"/>
      <c r="M67" s="1"/>
    </row>
    <row r="69" spans="1:13" s="4" customFormat="1" x14ac:dyDescent="0.3">
      <c r="A69" s="1"/>
      <c r="B69" s="1"/>
      <c r="M69" s="1"/>
    </row>
  </sheetData>
  <sheetProtection selectLockedCells="1" selectUnlockedCells="1"/>
  <mergeCells count="1">
    <mergeCell ref="B4:L4"/>
  </mergeCells>
  <pageMargins left="0.7" right="0.7" top="0.5" bottom="0.5" header="0.3" footer="0.3"/>
  <pageSetup paperSize="9" scale="78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/>
    <pageSetUpPr fitToPage="1"/>
  </sheetPr>
  <dimension ref="A1:M69"/>
  <sheetViews>
    <sheetView view="pageBreakPreview" topLeftCell="A5" zoomScale="115" zoomScaleSheetLayoutView="115" workbookViewId="0">
      <selection activeCell="G34" sqref="G34"/>
    </sheetView>
  </sheetViews>
  <sheetFormatPr defaultColWidth="11.44140625" defaultRowHeight="15.6" x14ac:dyDescent="0.3"/>
  <cols>
    <col min="1" max="1" width="18.33203125" style="1" customWidth="1"/>
    <col min="2" max="2" width="8.33203125" style="1" customWidth="1"/>
    <col min="3" max="10" width="8.33203125" style="4" customWidth="1"/>
    <col min="11" max="11" width="9.109375" style="4" customWidth="1"/>
    <col min="12" max="12" width="10.33203125" style="4" customWidth="1"/>
    <col min="13" max="16384" width="11.44140625" style="1"/>
  </cols>
  <sheetData>
    <row r="1" spans="1:13" ht="21.75" customHeight="1" x14ac:dyDescent="0.35">
      <c r="A1" s="72" t="s">
        <v>209</v>
      </c>
      <c r="B1" s="69"/>
      <c r="C1" s="34"/>
      <c r="D1" s="29"/>
    </row>
    <row r="2" spans="1:13" ht="21.75" customHeight="1" x14ac:dyDescent="0.3">
      <c r="A2" s="32" t="s">
        <v>152</v>
      </c>
    </row>
    <row r="3" spans="1:13" ht="21.75" customHeight="1" x14ac:dyDescent="0.3">
      <c r="A3" s="32"/>
    </row>
    <row r="4" spans="1:13" ht="21.75" customHeight="1" x14ac:dyDescent="0.3">
      <c r="A4" s="76"/>
      <c r="B4" s="203" t="s">
        <v>97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3" ht="57.75" customHeight="1" x14ac:dyDescent="0.3">
      <c r="A5" s="98" t="s">
        <v>212</v>
      </c>
      <c r="B5" s="18" t="s">
        <v>106</v>
      </c>
      <c r="C5" s="18" t="s">
        <v>99</v>
      </c>
      <c r="D5" s="18" t="s">
        <v>100</v>
      </c>
      <c r="E5" s="18" t="s">
        <v>101</v>
      </c>
      <c r="F5" s="18" t="s">
        <v>102</v>
      </c>
      <c r="G5" s="18" t="s">
        <v>98</v>
      </c>
      <c r="H5" s="18" t="s">
        <v>103</v>
      </c>
      <c r="I5" s="18" t="s">
        <v>104</v>
      </c>
      <c r="J5" s="18" t="s">
        <v>105</v>
      </c>
      <c r="K5" s="19" t="s">
        <v>107</v>
      </c>
      <c r="L5" s="171" t="s">
        <v>125</v>
      </c>
    </row>
    <row r="6" spans="1:13" ht="8.25" customHeight="1" x14ac:dyDescent="0.3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ht="16.5" customHeight="1" x14ac:dyDescent="0.3">
      <c r="A7" s="119" t="s">
        <v>215</v>
      </c>
      <c r="B7" s="201">
        <f>SUM(C7:L7)</f>
        <v>6498</v>
      </c>
      <c r="C7" s="201">
        <f>SUM(C8:C20)</f>
        <v>2069</v>
      </c>
      <c r="D7" s="201">
        <f t="shared" ref="D7:L7" si="0">SUM(D8:D20)</f>
        <v>1611</v>
      </c>
      <c r="E7" s="201">
        <f t="shared" si="0"/>
        <v>1190</v>
      </c>
      <c r="F7" s="201">
        <f t="shared" si="0"/>
        <v>779</v>
      </c>
      <c r="G7" s="201">
        <f t="shared" si="0"/>
        <v>365</v>
      </c>
      <c r="H7" s="201">
        <f t="shared" si="0"/>
        <v>234</v>
      </c>
      <c r="I7" s="201">
        <f t="shared" si="0"/>
        <v>119</v>
      </c>
      <c r="J7" s="201">
        <f t="shared" si="0"/>
        <v>52</v>
      </c>
      <c r="K7" s="201">
        <f t="shared" si="0"/>
        <v>35</v>
      </c>
      <c r="L7" s="201">
        <f t="shared" si="0"/>
        <v>44</v>
      </c>
      <c r="M7" s="17"/>
    </row>
    <row r="8" spans="1:13" ht="16.5" customHeight="1" x14ac:dyDescent="0.3">
      <c r="A8" s="121" t="s">
        <v>47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72"/>
    </row>
    <row r="9" spans="1:13" ht="16.5" customHeight="1" x14ac:dyDescent="0.3">
      <c r="A9" s="123" t="s">
        <v>48</v>
      </c>
      <c r="B9" s="200">
        <f>SUM(C9:L9)</f>
        <v>5</v>
      </c>
      <c r="C9" s="200">
        <v>3</v>
      </c>
      <c r="D9" s="10">
        <v>0</v>
      </c>
      <c r="E9" s="10">
        <v>0</v>
      </c>
      <c r="F9" s="200">
        <v>1</v>
      </c>
      <c r="G9" s="10">
        <v>0</v>
      </c>
      <c r="H9" s="200">
        <v>1</v>
      </c>
      <c r="I9" s="10">
        <v>0</v>
      </c>
      <c r="J9" s="10">
        <v>0</v>
      </c>
      <c r="K9" s="10">
        <v>0</v>
      </c>
      <c r="L9" s="10">
        <v>0</v>
      </c>
    </row>
    <row r="10" spans="1:13" ht="16.5" customHeight="1" x14ac:dyDescent="0.3">
      <c r="A10" s="121" t="s">
        <v>49</v>
      </c>
      <c r="B10" s="200">
        <f t="shared" ref="B10:B16" si="1">SUM(C10:L10)</f>
        <v>131</v>
      </c>
      <c r="C10" s="200">
        <v>88</v>
      </c>
      <c r="D10" s="200">
        <v>36</v>
      </c>
      <c r="E10" s="200">
        <v>5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200">
        <v>2</v>
      </c>
    </row>
    <row r="11" spans="1:13" ht="16.5" customHeight="1" x14ac:dyDescent="0.3">
      <c r="A11" s="121" t="s">
        <v>50</v>
      </c>
      <c r="B11" s="200">
        <f t="shared" si="1"/>
        <v>886</v>
      </c>
      <c r="C11" s="200">
        <v>495</v>
      </c>
      <c r="D11" s="200">
        <v>230</v>
      </c>
      <c r="E11" s="200">
        <v>106</v>
      </c>
      <c r="F11" s="200">
        <v>44</v>
      </c>
      <c r="G11" s="200">
        <v>6</v>
      </c>
      <c r="H11" s="200">
        <v>2</v>
      </c>
      <c r="I11" s="10">
        <v>0</v>
      </c>
      <c r="J11" s="200">
        <v>1</v>
      </c>
      <c r="K11" s="10">
        <v>0</v>
      </c>
      <c r="L11" s="200">
        <v>2</v>
      </c>
    </row>
    <row r="12" spans="1:13" ht="16.5" customHeight="1" x14ac:dyDescent="0.3">
      <c r="A12" s="121" t="s">
        <v>51</v>
      </c>
      <c r="B12" s="200">
        <f t="shared" si="1"/>
        <v>1899</v>
      </c>
      <c r="C12" s="200">
        <v>839</v>
      </c>
      <c r="D12" s="200">
        <v>514</v>
      </c>
      <c r="E12" s="200">
        <v>289</v>
      </c>
      <c r="F12" s="200">
        <v>153</v>
      </c>
      <c r="G12" s="200">
        <v>60</v>
      </c>
      <c r="H12" s="200">
        <v>26</v>
      </c>
      <c r="I12" s="200">
        <v>13</v>
      </c>
      <c r="J12" s="200">
        <v>4</v>
      </c>
      <c r="K12" s="10">
        <v>0</v>
      </c>
      <c r="L12" s="200">
        <v>1</v>
      </c>
    </row>
    <row r="13" spans="1:13" ht="16.5" customHeight="1" x14ac:dyDescent="0.3">
      <c r="A13" s="121" t="s">
        <v>52</v>
      </c>
      <c r="B13" s="200">
        <f t="shared" si="1"/>
        <v>2072</v>
      </c>
      <c r="C13" s="200">
        <v>471</v>
      </c>
      <c r="D13" s="200">
        <v>590</v>
      </c>
      <c r="E13" s="200">
        <v>454</v>
      </c>
      <c r="F13" s="200">
        <v>298</v>
      </c>
      <c r="G13" s="200">
        <v>122</v>
      </c>
      <c r="H13" s="200">
        <v>70</v>
      </c>
      <c r="I13" s="200">
        <v>31</v>
      </c>
      <c r="J13" s="200">
        <v>19</v>
      </c>
      <c r="K13" s="200">
        <v>7</v>
      </c>
      <c r="L13" s="200">
        <v>10</v>
      </c>
    </row>
    <row r="14" spans="1:13" ht="16.5" customHeight="1" x14ac:dyDescent="0.3">
      <c r="A14" s="121" t="s">
        <v>53</v>
      </c>
      <c r="B14" s="200">
        <f t="shared" si="1"/>
        <v>1144</v>
      </c>
      <c r="C14" s="200">
        <v>131</v>
      </c>
      <c r="D14" s="200">
        <v>195</v>
      </c>
      <c r="E14" s="200">
        <v>270</v>
      </c>
      <c r="F14" s="200">
        <v>229</v>
      </c>
      <c r="G14" s="200">
        <v>132</v>
      </c>
      <c r="H14" s="200">
        <v>90</v>
      </c>
      <c r="I14" s="200">
        <v>54</v>
      </c>
      <c r="J14" s="200">
        <v>19</v>
      </c>
      <c r="K14" s="200">
        <v>16</v>
      </c>
      <c r="L14" s="200">
        <v>8</v>
      </c>
    </row>
    <row r="15" spans="1:13" ht="16.5" customHeight="1" x14ac:dyDescent="0.3">
      <c r="A15" s="121" t="s">
        <v>54</v>
      </c>
      <c r="B15" s="200">
        <f t="shared" si="1"/>
        <v>317</v>
      </c>
      <c r="C15" s="200">
        <v>29</v>
      </c>
      <c r="D15" s="200">
        <v>39</v>
      </c>
      <c r="E15" s="200">
        <v>62</v>
      </c>
      <c r="F15" s="200">
        <v>50</v>
      </c>
      <c r="G15" s="200">
        <v>41</v>
      </c>
      <c r="H15" s="200">
        <v>42</v>
      </c>
      <c r="I15" s="200">
        <v>21</v>
      </c>
      <c r="J15" s="200">
        <v>9</v>
      </c>
      <c r="K15" s="200">
        <v>12</v>
      </c>
      <c r="L15" s="200">
        <v>12</v>
      </c>
    </row>
    <row r="16" spans="1:13" ht="16.5" customHeight="1" x14ac:dyDescent="0.3">
      <c r="A16" s="121" t="s">
        <v>55</v>
      </c>
      <c r="B16" s="200">
        <f t="shared" si="1"/>
        <v>15</v>
      </c>
      <c r="C16" s="200">
        <v>1</v>
      </c>
      <c r="D16" s="200">
        <v>3</v>
      </c>
      <c r="E16" s="200">
        <v>1</v>
      </c>
      <c r="F16" s="200">
        <v>2</v>
      </c>
      <c r="G16" s="200">
        <v>3</v>
      </c>
      <c r="H16" s="200">
        <v>2</v>
      </c>
      <c r="I16" s="10">
        <v>0</v>
      </c>
      <c r="J16" s="10">
        <v>0</v>
      </c>
      <c r="K16" s="10">
        <v>0</v>
      </c>
      <c r="L16" s="200">
        <v>3</v>
      </c>
    </row>
    <row r="17" spans="1:13" ht="16.5" customHeight="1" x14ac:dyDescent="0.3">
      <c r="A17" s="121" t="s">
        <v>56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</row>
    <row r="18" spans="1:13" ht="16.5" customHeight="1" x14ac:dyDescent="0.3">
      <c r="A18" s="123" t="s">
        <v>57</v>
      </c>
      <c r="B18" s="200">
        <v>18</v>
      </c>
      <c r="C18" s="200">
        <v>9</v>
      </c>
      <c r="D18" s="200">
        <v>3</v>
      </c>
      <c r="E18" s="200">
        <v>3</v>
      </c>
      <c r="F18" s="200">
        <v>2</v>
      </c>
      <c r="G18" s="10">
        <v>0</v>
      </c>
      <c r="H18" s="200">
        <v>1</v>
      </c>
      <c r="I18" s="10">
        <v>0</v>
      </c>
      <c r="J18" s="10">
        <v>0</v>
      </c>
      <c r="K18" s="10">
        <v>0</v>
      </c>
      <c r="L18" s="10">
        <v>0</v>
      </c>
    </row>
    <row r="19" spans="1:13" ht="16.5" customHeight="1" x14ac:dyDescent="0.3">
      <c r="A19" s="121" t="s">
        <v>15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</row>
    <row r="20" spans="1:13" ht="16.5" customHeight="1" x14ac:dyDescent="0.3">
      <c r="A20" s="123" t="s">
        <v>16</v>
      </c>
      <c r="B20" s="200">
        <v>11</v>
      </c>
      <c r="C20" s="200">
        <v>3</v>
      </c>
      <c r="D20" s="200">
        <v>1</v>
      </c>
      <c r="E20" s="10">
        <v>0</v>
      </c>
      <c r="F20" s="10">
        <v>0</v>
      </c>
      <c r="G20" s="200">
        <v>1</v>
      </c>
      <c r="H20" s="10">
        <v>0</v>
      </c>
      <c r="I20" s="10">
        <v>0</v>
      </c>
      <c r="J20" s="10">
        <v>0</v>
      </c>
      <c r="K20" s="10">
        <v>0</v>
      </c>
      <c r="L20" s="200">
        <v>6</v>
      </c>
    </row>
    <row r="21" spans="1:13" ht="11.1" customHeight="1" x14ac:dyDescent="0.3">
      <c r="A21" s="21"/>
      <c r="B21" s="21"/>
      <c r="C21" s="13"/>
      <c r="D21" s="13"/>
      <c r="E21" s="13"/>
      <c r="F21" s="13"/>
      <c r="G21" s="13"/>
      <c r="H21" s="13"/>
      <c r="I21" s="13"/>
      <c r="J21" s="13"/>
      <c r="K21" s="13"/>
      <c r="L21" s="173"/>
    </row>
    <row r="22" spans="1:13" ht="16.5" customHeight="1" x14ac:dyDescent="0.3">
      <c r="A22" s="119" t="s">
        <v>228</v>
      </c>
      <c r="B22" s="201">
        <f>SUM(C22:L22)</f>
        <v>6751</v>
      </c>
      <c r="C22" s="201">
        <f>SUM(C23:C35)</f>
        <v>2317</v>
      </c>
      <c r="D22" s="201">
        <f t="shared" ref="D22:L22" si="2">SUM(D23:D35)</f>
        <v>1689</v>
      </c>
      <c r="E22" s="201">
        <f t="shared" si="2"/>
        <v>1206</v>
      </c>
      <c r="F22" s="201">
        <f t="shared" si="2"/>
        <v>688</v>
      </c>
      <c r="G22" s="201">
        <f t="shared" si="2"/>
        <v>409</v>
      </c>
      <c r="H22" s="201">
        <f t="shared" si="2"/>
        <v>204</v>
      </c>
      <c r="I22" s="201">
        <f t="shared" si="2"/>
        <v>109</v>
      </c>
      <c r="J22" s="201">
        <f t="shared" si="2"/>
        <v>44</v>
      </c>
      <c r="K22" s="201">
        <f t="shared" si="2"/>
        <v>22</v>
      </c>
      <c r="L22" s="201">
        <f t="shared" si="2"/>
        <v>63</v>
      </c>
      <c r="M22" s="17"/>
    </row>
    <row r="23" spans="1:13" ht="16.5" customHeight="1" x14ac:dyDescent="0.3">
      <c r="A23" s="121" t="s">
        <v>47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72"/>
    </row>
    <row r="24" spans="1:13" ht="16.5" customHeight="1" x14ac:dyDescent="0.3">
      <c r="A24" s="123" t="s">
        <v>48</v>
      </c>
      <c r="B24" s="200">
        <f t="shared" ref="B24:B31" si="3">SUM(C24:L24)</f>
        <v>7</v>
      </c>
      <c r="C24" s="200">
        <v>4</v>
      </c>
      <c r="D24" s="200">
        <v>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200">
        <v>1</v>
      </c>
    </row>
    <row r="25" spans="1:13" ht="16.5" customHeight="1" x14ac:dyDescent="0.3">
      <c r="A25" s="121" t="s">
        <v>49</v>
      </c>
      <c r="B25" s="200">
        <f t="shared" si="3"/>
        <v>147</v>
      </c>
      <c r="C25" s="200">
        <v>108</v>
      </c>
      <c r="D25" s="200">
        <v>32</v>
      </c>
      <c r="E25" s="200">
        <v>4</v>
      </c>
      <c r="F25" s="200">
        <v>2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200">
        <v>1</v>
      </c>
    </row>
    <row r="26" spans="1:13" ht="16.5" customHeight="1" x14ac:dyDescent="0.3">
      <c r="A26" s="121" t="s">
        <v>50</v>
      </c>
      <c r="B26" s="200">
        <f t="shared" si="3"/>
        <v>849</v>
      </c>
      <c r="C26" s="200">
        <v>501</v>
      </c>
      <c r="D26" s="200">
        <v>223</v>
      </c>
      <c r="E26" s="200">
        <v>78</v>
      </c>
      <c r="F26" s="200">
        <v>34</v>
      </c>
      <c r="G26" s="200">
        <v>7</v>
      </c>
      <c r="H26" s="200">
        <v>2</v>
      </c>
      <c r="I26" s="10">
        <v>0</v>
      </c>
      <c r="J26" s="10">
        <v>0</v>
      </c>
      <c r="K26" s="10">
        <v>0</v>
      </c>
      <c r="L26" s="200">
        <v>4</v>
      </c>
    </row>
    <row r="27" spans="1:13" ht="16.5" customHeight="1" x14ac:dyDescent="0.3">
      <c r="A27" s="121" t="s">
        <v>51</v>
      </c>
      <c r="B27" s="200">
        <f t="shared" si="3"/>
        <v>1994</v>
      </c>
      <c r="C27" s="200">
        <v>963</v>
      </c>
      <c r="D27" s="200">
        <v>514</v>
      </c>
      <c r="E27" s="200">
        <v>273</v>
      </c>
      <c r="F27" s="200">
        <v>135</v>
      </c>
      <c r="G27" s="200">
        <v>67</v>
      </c>
      <c r="H27" s="200">
        <v>31</v>
      </c>
      <c r="I27" s="200">
        <v>3</v>
      </c>
      <c r="J27" s="200">
        <v>4</v>
      </c>
      <c r="K27" s="10">
        <v>0</v>
      </c>
      <c r="L27" s="200">
        <v>4</v>
      </c>
    </row>
    <row r="28" spans="1:13" ht="16.5" customHeight="1" x14ac:dyDescent="0.3">
      <c r="A28" s="121" t="s">
        <v>52</v>
      </c>
      <c r="B28" s="200">
        <f t="shared" si="3"/>
        <v>2193</v>
      </c>
      <c r="C28" s="200">
        <v>566</v>
      </c>
      <c r="D28" s="200">
        <v>647</v>
      </c>
      <c r="E28" s="200">
        <v>478</v>
      </c>
      <c r="F28" s="200">
        <v>245</v>
      </c>
      <c r="G28" s="200">
        <v>142</v>
      </c>
      <c r="H28" s="200">
        <v>57</v>
      </c>
      <c r="I28" s="200">
        <v>32</v>
      </c>
      <c r="J28" s="10">
        <v>9</v>
      </c>
      <c r="K28" s="200">
        <v>7</v>
      </c>
      <c r="L28" s="200">
        <v>10</v>
      </c>
    </row>
    <row r="29" spans="1:13" ht="16.5" customHeight="1" x14ac:dyDescent="0.3">
      <c r="A29" s="121" t="s">
        <v>53</v>
      </c>
      <c r="B29" s="200">
        <f t="shared" si="3"/>
        <v>1181</v>
      </c>
      <c r="C29" s="200">
        <v>133</v>
      </c>
      <c r="D29" s="200">
        <v>217</v>
      </c>
      <c r="E29" s="200">
        <v>289</v>
      </c>
      <c r="F29" s="200">
        <v>216</v>
      </c>
      <c r="G29" s="200">
        <v>148</v>
      </c>
      <c r="H29" s="200">
        <v>68</v>
      </c>
      <c r="I29" s="200">
        <v>59</v>
      </c>
      <c r="J29" s="200">
        <v>23</v>
      </c>
      <c r="K29" s="200">
        <v>9</v>
      </c>
      <c r="L29" s="200">
        <v>19</v>
      </c>
    </row>
    <row r="30" spans="1:13" ht="16.5" customHeight="1" x14ac:dyDescent="0.3">
      <c r="A30" s="121" t="s">
        <v>54</v>
      </c>
      <c r="B30" s="200">
        <f t="shared" si="3"/>
        <v>320</v>
      </c>
      <c r="C30" s="200">
        <v>30</v>
      </c>
      <c r="D30" s="200">
        <v>44</v>
      </c>
      <c r="E30" s="200">
        <v>76</v>
      </c>
      <c r="F30" s="200">
        <v>51</v>
      </c>
      <c r="G30" s="200">
        <v>41</v>
      </c>
      <c r="H30" s="200">
        <v>40</v>
      </c>
      <c r="I30" s="200">
        <v>12</v>
      </c>
      <c r="J30" s="200">
        <v>8</v>
      </c>
      <c r="K30" s="200">
        <v>6</v>
      </c>
      <c r="L30" s="200">
        <v>12</v>
      </c>
    </row>
    <row r="31" spans="1:13" ht="16.5" customHeight="1" x14ac:dyDescent="0.3">
      <c r="A31" s="121" t="s">
        <v>55</v>
      </c>
      <c r="B31" s="200">
        <f t="shared" si="3"/>
        <v>20</v>
      </c>
      <c r="C31" s="200">
        <v>1</v>
      </c>
      <c r="D31" s="200">
        <v>3</v>
      </c>
      <c r="E31" s="200">
        <v>5</v>
      </c>
      <c r="F31" s="10">
        <v>0</v>
      </c>
      <c r="G31" s="200">
        <v>3</v>
      </c>
      <c r="H31" s="200">
        <v>4</v>
      </c>
      <c r="I31" s="200">
        <v>2</v>
      </c>
      <c r="J31" s="10">
        <v>0</v>
      </c>
      <c r="K31" s="10">
        <v>0</v>
      </c>
      <c r="L31" s="200">
        <v>2</v>
      </c>
    </row>
    <row r="32" spans="1:13" ht="16.5" customHeight="1" x14ac:dyDescent="0.3">
      <c r="A32" s="121" t="s">
        <v>56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</row>
    <row r="33" spans="1:13" ht="16.5" customHeight="1" x14ac:dyDescent="0.3">
      <c r="A33" s="123" t="s">
        <v>57</v>
      </c>
      <c r="B33" s="200">
        <f>SUM(C33:L33)</f>
        <v>16</v>
      </c>
      <c r="C33" s="200">
        <v>7</v>
      </c>
      <c r="D33" s="200">
        <v>3</v>
      </c>
      <c r="E33" s="200">
        <v>3</v>
      </c>
      <c r="F33" s="10">
        <v>0</v>
      </c>
      <c r="G33" s="10">
        <v>0</v>
      </c>
      <c r="H33" s="200">
        <v>1</v>
      </c>
      <c r="I33" s="200">
        <v>1</v>
      </c>
      <c r="J33" s="10">
        <v>0</v>
      </c>
      <c r="K33" s="10">
        <v>0</v>
      </c>
      <c r="L33" s="200">
        <v>1</v>
      </c>
    </row>
    <row r="34" spans="1:13" ht="16.5" customHeight="1" x14ac:dyDescent="0.3">
      <c r="A34" s="121" t="s">
        <v>15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</row>
    <row r="35" spans="1:13" ht="16.5" customHeight="1" x14ac:dyDescent="0.3">
      <c r="A35" s="123" t="s">
        <v>16</v>
      </c>
      <c r="B35" s="200">
        <f>SUM(C35:L35)</f>
        <v>24</v>
      </c>
      <c r="C35" s="200">
        <v>4</v>
      </c>
      <c r="D35" s="200">
        <v>4</v>
      </c>
      <c r="E35" s="10">
        <v>0</v>
      </c>
      <c r="F35" s="200">
        <v>5</v>
      </c>
      <c r="G35" s="200">
        <v>1</v>
      </c>
      <c r="H35" s="200">
        <v>1</v>
      </c>
      <c r="I35" s="10">
        <v>0</v>
      </c>
      <c r="J35" s="10">
        <v>0</v>
      </c>
      <c r="K35" s="10">
        <v>0</v>
      </c>
      <c r="L35" s="200">
        <v>9</v>
      </c>
    </row>
    <row r="36" spans="1:13" ht="11.1" customHeight="1" x14ac:dyDescent="0.3">
      <c r="A36" s="21"/>
      <c r="B36" s="21"/>
      <c r="C36" s="13"/>
      <c r="D36" s="13"/>
      <c r="E36" s="13"/>
      <c r="F36" s="13"/>
      <c r="G36" s="13"/>
      <c r="H36" s="13"/>
      <c r="I36" s="13"/>
      <c r="J36" s="13"/>
      <c r="K36" s="13"/>
      <c r="L36" s="173"/>
    </row>
    <row r="37" spans="1:13" ht="16.5" customHeight="1" x14ac:dyDescent="0.3">
      <c r="A37" s="119" t="s">
        <v>231</v>
      </c>
      <c r="B37" s="201">
        <f>SUM(C37:L37)</f>
        <v>6254</v>
      </c>
      <c r="C37" s="201">
        <f>SUM(C39:C50)</f>
        <v>2120</v>
      </c>
      <c r="D37" s="201">
        <f t="shared" ref="D37:L37" si="4">SUM(D39:D50)</f>
        <v>1624</v>
      </c>
      <c r="E37" s="201">
        <f t="shared" si="4"/>
        <v>1054</v>
      </c>
      <c r="F37" s="201">
        <f t="shared" si="4"/>
        <v>664</v>
      </c>
      <c r="G37" s="201">
        <f t="shared" si="4"/>
        <v>346</v>
      </c>
      <c r="H37" s="201">
        <f t="shared" si="4"/>
        <v>201</v>
      </c>
      <c r="I37" s="201">
        <f t="shared" si="4"/>
        <v>90</v>
      </c>
      <c r="J37" s="201">
        <f t="shared" si="4"/>
        <v>55</v>
      </c>
      <c r="K37" s="201">
        <f t="shared" si="4"/>
        <v>24</v>
      </c>
      <c r="L37" s="201">
        <f t="shared" si="4"/>
        <v>76</v>
      </c>
      <c r="M37" s="17"/>
    </row>
    <row r="38" spans="1:13" ht="16.5" customHeight="1" x14ac:dyDescent="0.3">
      <c r="A38" s="121" t="s">
        <v>47</v>
      </c>
    </row>
    <row r="39" spans="1:13" ht="16.5" customHeight="1" x14ac:dyDescent="0.3">
      <c r="A39" s="123" t="s">
        <v>48</v>
      </c>
      <c r="B39" s="200">
        <f>SUM(C39:L39)</f>
        <v>4</v>
      </c>
      <c r="C39" s="200">
        <v>2</v>
      </c>
      <c r="D39" s="10">
        <v>0</v>
      </c>
      <c r="E39" s="200">
        <v>1</v>
      </c>
      <c r="F39" s="200">
        <v>1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</row>
    <row r="40" spans="1:13" ht="16.5" customHeight="1" x14ac:dyDescent="0.3">
      <c r="A40" s="121" t="s">
        <v>49</v>
      </c>
      <c r="B40" s="200">
        <f t="shared" ref="B40:B50" si="5">SUM(C40:L40)</f>
        <v>140</v>
      </c>
      <c r="C40" s="200">
        <v>97</v>
      </c>
      <c r="D40" s="200">
        <v>31</v>
      </c>
      <c r="E40" s="200">
        <v>10</v>
      </c>
      <c r="F40" s="10">
        <v>0</v>
      </c>
      <c r="G40" s="10">
        <v>0</v>
      </c>
      <c r="H40" s="200">
        <v>1</v>
      </c>
      <c r="I40" s="10">
        <v>0</v>
      </c>
      <c r="J40" s="10">
        <v>0</v>
      </c>
      <c r="K40" s="10">
        <v>0</v>
      </c>
      <c r="L40" s="200">
        <v>1</v>
      </c>
    </row>
    <row r="41" spans="1:13" ht="16.5" customHeight="1" x14ac:dyDescent="0.3">
      <c r="A41" s="121" t="s">
        <v>50</v>
      </c>
      <c r="B41" s="200">
        <f t="shared" si="5"/>
        <v>812</v>
      </c>
      <c r="C41" s="200">
        <v>446</v>
      </c>
      <c r="D41" s="200">
        <v>219</v>
      </c>
      <c r="E41" s="200">
        <v>95</v>
      </c>
      <c r="F41" s="200">
        <v>35</v>
      </c>
      <c r="G41" s="200">
        <v>11</v>
      </c>
      <c r="H41" s="200">
        <v>2</v>
      </c>
      <c r="I41" s="200">
        <v>1</v>
      </c>
      <c r="J41" s="10">
        <v>0</v>
      </c>
      <c r="K41" s="200">
        <v>1</v>
      </c>
      <c r="L41" s="200">
        <v>2</v>
      </c>
    </row>
    <row r="42" spans="1:13" ht="16.5" customHeight="1" x14ac:dyDescent="0.3">
      <c r="A42" s="121" t="s">
        <v>51</v>
      </c>
      <c r="B42" s="200">
        <f t="shared" si="5"/>
        <v>1898</v>
      </c>
      <c r="C42" s="200">
        <v>918</v>
      </c>
      <c r="D42" s="200">
        <v>540</v>
      </c>
      <c r="E42" s="200">
        <v>234</v>
      </c>
      <c r="F42" s="200">
        <v>115</v>
      </c>
      <c r="G42" s="200">
        <v>53</v>
      </c>
      <c r="H42" s="200">
        <v>24</v>
      </c>
      <c r="I42" s="200">
        <v>8</v>
      </c>
      <c r="J42" s="200">
        <v>2</v>
      </c>
      <c r="K42" s="200">
        <v>1</v>
      </c>
      <c r="L42" s="200">
        <v>3</v>
      </c>
    </row>
    <row r="43" spans="1:13" ht="16.5" customHeight="1" x14ac:dyDescent="0.3">
      <c r="A43" s="121" t="s">
        <v>52</v>
      </c>
      <c r="B43" s="200">
        <f t="shared" si="5"/>
        <v>1972</v>
      </c>
      <c r="C43" s="200">
        <v>516</v>
      </c>
      <c r="D43" s="200">
        <v>559</v>
      </c>
      <c r="E43" s="200">
        <v>395</v>
      </c>
      <c r="F43" s="200">
        <v>264</v>
      </c>
      <c r="G43" s="200">
        <v>121</v>
      </c>
      <c r="H43" s="200">
        <v>65</v>
      </c>
      <c r="I43" s="200">
        <v>21</v>
      </c>
      <c r="J43" s="200">
        <v>16</v>
      </c>
      <c r="K43" s="200">
        <v>5</v>
      </c>
      <c r="L43" s="200">
        <v>10</v>
      </c>
    </row>
    <row r="44" spans="1:13" ht="16.5" customHeight="1" x14ac:dyDescent="0.3">
      <c r="A44" s="121" t="s">
        <v>53</v>
      </c>
      <c r="B44" s="200">
        <f t="shared" si="5"/>
        <v>1056</v>
      </c>
      <c r="C44" s="200">
        <v>114</v>
      </c>
      <c r="D44" s="200">
        <v>219</v>
      </c>
      <c r="E44" s="200">
        <v>255</v>
      </c>
      <c r="F44" s="200">
        <v>186</v>
      </c>
      <c r="G44" s="200">
        <v>126</v>
      </c>
      <c r="H44" s="200">
        <v>74</v>
      </c>
      <c r="I44" s="200">
        <v>37</v>
      </c>
      <c r="J44" s="200">
        <v>18</v>
      </c>
      <c r="K44" s="200">
        <v>10</v>
      </c>
      <c r="L44" s="200">
        <v>17</v>
      </c>
    </row>
    <row r="45" spans="1:13" ht="16.5" customHeight="1" x14ac:dyDescent="0.3">
      <c r="A45" s="121" t="s">
        <v>54</v>
      </c>
      <c r="B45" s="200">
        <f t="shared" si="5"/>
        <v>308</v>
      </c>
      <c r="C45" s="200">
        <v>19</v>
      </c>
      <c r="D45" s="200">
        <v>48</v>
      </c>
      <c r="E45" s="200">
        <v>57</v>
      </c>
      <c r="F45" s="200">
        <v>56</v>
      </c>
      <c r="G45" s="200">
        <v>31</v>
      </c>
      <c r="H45" s="200">
        <v>31</v>
      </c>
      <c r="I45" s="200">
        <v>20</v>
      </c>
      <c r="J45" s="200">
        <v>17</v>
      </c>
      <c r="K45" s="200">
        <v>6</v>
      </c>
      <c r="L45" s="200">
        <v>23</v>
      </c>
    </row>
    <row r="46" spans="1:13" ht="16.5" customHeight="1" x14ac:dyDescent="0.3">
      <c r="A46" s="121" t="s">
        <v>55</v>
      </c>
      <c r="B46" s="200">
        <f t="shared" si="5"/>
        <v>15</v>
      </c>
      <c r="C46" s="10">
        <v>0</v>
      </c>
      <c r="D46" s="200">
        <v>3</v>
      </c>
      <c r="E46" s="200">
        <v>1</v>
      </c>
      <c r="F46" s="200">
        <v>2</v>
      </c>
      <c r="G46" s="200">
        <v>3</v>
      </c>
      <c r="H46" s="200">
        <v>3</v>
      </c>
      <c r="I46" s="200">
        <v>2</v>
      </c>
      <c r="J46" s="200">
        <v>1</v>
      </c>
      <c r="K46" s="10">
        <v>0</v>
      </c>
      <c r="L46" s="10">
        <v>0</v>
      </c>
    </row>
    <row r="47" spans="1:13" ht="16.5" customHeight="1" x14ac:dyDescent="0.3">
      <c r="A47" s="121" t="s">
        <v>56</v>
      </c>
      <c r="B47" s="200"/>
    </row>
    <row r="48" spans="1:13" ht="16.5" customHeight="1" x14ac:dyDescent="0.3">
      <c r="A48" s="123" t="s">
        <v>57</v>
      </c>
      <c r="B48" s="200">
        <f t="shared" si="5"/>
        <v>20</v>
      </c>
      <c r="C48" s="200">
        <v>2</v>
      </c>
      <c r="D48" s="200">
        <v>4</v>
      </c>
      <c r="E48" s="200">
        <v>5</v>
      </c>
      <c r="F48" s="200">
        <v>5</v>
      </c>
      <c r="G48" s="200">
        <v>1</v>
      </c>
      <c r="H48" s="200">
        <v>1</v>
      </c>
      <c r="I48" s="200">
        <v>1</v>
      </c>
      <c r="J48" s="10">
        <v>0</v>
      </c>
      <c r="K48" s="200">
        <v>1</v>
      </c>
      <c r="L48" s="10">
        <v>0</v>
      </c>
    </row>
    <row r="49" spans="1:12" ht="16.5" customHeight="1" x14ac:dyDescent="0.3">
      <c r="A49" s="121" t="s">
        <v>15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</row>
    <row r="50" spans="1:12" ht="16.5" customHeight="1" x14ac:dyDescent="0.3">
      <c r="A50" s="123" t="s">
        <v>16</v>
      </c>
      <c r="B50" s="200">
        <f t="shared" si="5"/>
        <v>29</v>
      </c>
      <c r="C50" s="200">
        <v>6</v>
      </c>
      <c r="D50" s="200">
        <v>1</v>
      </c>
      <c r="E50" s="200">
        <v>1</v>
      </c>
      <c r="F50" s="10">
        <v>0</v>
      </c>
      <c r="G50" s="10">
        <v>0</v>
      </c>
      <c r="H50" s="10">
        <v>0</v>
      </c>
      <c r="I50" s="10">
        <v>0</v>
      </c>
      <c r="J50" s="200">
        <v>1</v>
      </c>
      <c r="K50" s="10">
        <v>0</v>
      </c>
      <c r="L50" s="200">
        <v>20</v>
      </c>
    </row>
    <row r="51" spans="1:12" ht="8.25" customHeight="1" x14ac:dyDescent="0.3">
      <c r="A51" s="118"/>
      <c r="B51" s="194"/>
      <c r="C51" s="195"/>
      <c r="D51" s="195"/>
      <c r="E51" s="195"/>
      <c r="F51" s="195"/>
      <c r="G51" s="195"/>
      <c r="H51" s="195"/>
      <c r="I51" s="195"/>
      <c r="J51" s="195"/>
      <c r="K51" s="195"/>
      <c r="L51" s="174"/>
    </row>
    <row r="52" spans="1:12" ht="5.25" customHeight="1" x14ac:dyDescent="0.3">
      <c r="C52" s="16"/>
      <c r="D52" s="16"/>
      <c r="E52" s="16"/>
      <c r="F52" s="16"/>
      <c r="G52" s="16"/>
      <c r="H52" s="16"/>
      <c r="I52" s="16"/>
      <c r="J52" s="16"/>
      <c r="K52" s="16"/>
      <c r="L52" s="175"/>
    </row>
    <row r="53" spans="1:12" ht="16.5" customHeight="1" x14ac:dyDescent="0.3">
      <c r="A53" s="8"/>
      <c r="B53" s="2"/>
      <c r="C53" s="1"/>
      <c r="D53" s="1"/>
      <c r="E53" s="1"/>
      <c r="F53" s="1"/>
      <c r="G53" s="182"/>
      <c r="H53" s="50"/>
      <c r="I53" s="1"/>
      <c r="J53" s="1"/>
      <c r="K53" s="1"/>
      <c r="L53" s="74" t="s">
        <v>2</v>
      </c>
    </row>
    <row r="54" spans="1:12" ht="16.5" customHeight="1" x14ac:dyDescent="0.3">
      <c r="A54" s="8"/>
      <c r="B54" s="8"/>
      <c r="C54" s="9"/>
      <c r="D54" s="1"/>
      <c r="E54" s="9"/>
      <c r="F54" s="9"/>
      <c r="G54" s="183"/>
      <c r="H54" s="15"/>
      <c r="I54" s="1"/>
      <c r="J54" s="9"/>
      <c r="K54" s="9"/>
      <c r="L54" s="15" t="s">
        <v>3</v>
      </c>
    </row>
    <row r="55" spans="1:12" ht="15" customHeight="1" x14ac:dyDescent="0.3">
      <c r="A55" s="8"/>
      <c r="B55" s="8"/>
      <c r="C55" s="9"/>
      <c r="D55" s="9"/>
      <c r="E55" s="9"/>
      <c r="F55" s="9"/>
      <c r="G55" s="9"/>
      <c r="H55" s="9"/>
      <c r="I55" s="9"/>
      <c r="J55" s="9"/>
      <c r="K55" s="9"/>
      <c r="L55" s="176"/>
    </row>
    <row r="56" spans="1:12" ht="15" customHeight="1" x14ac:dyDescent="0.3">
      <c r="A56" s="8"/>
      <c r="B56" s="8"/>
      <c r="C56" s="9"/>
      <c r="D56" s="9"/>
      <c r="E56" s="9"/>
      <c r="F56" s="9"/>
      <c r="G56" s="9"/>
      <c r="H56" s="9"/>
      <c r="I56" s="9"/>
      <c r="J56" s="9"/>
      <c r="K56" s="9"/>
      <c r="L56" s="176"/>
    </row>
    <row r="57" spans="1:12" x14ac:dyDescent="0.3">
      <c r="A57" s="8"/>
      <c r="B57" s="8"/>
      <c r="C57" s="9"/>
      <c r="D57" s="9"/>
      <c r="E57" s="9"/>
      <c r="F57" s="9"/>
      <c r="G57" s="9"/>
      <c r="H57" s="9"/>
      <c r="I57" s="9"/>
      <c r="J57" s="9"/>
      <c r="K57" s="9"/>
      <c r="L57" s="176"/>
    </row>
    <row r="58" spans="1:12" x14ac:dyDescent="0.3">
      <c r="A58" s="8"/>
      <c r="B58" s="8"/>
      <c r="C58" s="9"/>
      <c r="D58" s="9"/>
      <c r="E58" s="9"/>
      <c r="F58" s="9"/>
      <c r="G58" s="9"/>
      <c r="H58" s="9"/>
      <c r="I58" s="9"/>
      <c r="J58" s="9"/>
      <c r="K58" s="9"/>
      <c r="L58" s="176"/>
    </row>
    <row r="59" spans="1:12" x14ac:dyDescent="0.3">
      <c r="A59" s="8"/>
      <c r="B59" s="8"/>
      <c r="C59" s="9"/>
      <c r="D59" s="9"/>
      <c r="E59" s="9"/>
      <c r="F59" s="9"/>
      <c r="G59" s="9"/>
      <c r="H59" s="9"/>
      <c r="I59" s="9"/>
      <c r="J59" s="9"/>
      <c r="K59" s="9"/>
      <c r="L59" s="176"/>
    </row>
    <row r="60" spans="1:12" x14ac:dyDescent="0.3">
      <c r="A60" s="8"/>
      <c r="B60" s="8"/>
      <c r="C60" s="9"/>
      <c r="D60" s="9"/>
      <c r="E60" s="9"/>
      <c r="F60" s="9"/>
      <c r="G60" s="9"/>
      <c r="H60" s="9"/>
      <c r="I60" s="9"/>
      <c r="J60" s="9"/>
      <c r="K60" s="9"/>
      <c r="L60" s="176"/>
    </row>
    <row r="61" spans="1:12" x14ac:dyDescent="0.3">
      <c r="A61" s="8"/>
      <c r="B61" s="8"/>
      <c r="C61" s="9"/>
      <c r="D61" s="9"/>
      <c r="E61" s="9"/>
      <c r="F61" s="9"/>
      <c r="G61" s="9"/>
      <c r="H61" s="9"/>
      <c r="I61" s="9"/>
      <c r="J61" s="9"/>
      <c r="K61" s="9"/>
      <c r="L61" s="176"/>
    </row>
    <row r="62" spans="1:12" x14ac:dyDescent="0.3">
      <c r="A62" s="8"/>
      <c r="B62" s="8"/>
      <c r="C62" s="9"/>
      <c r="D62" s="9"/>
      <c r="E62" s="9"/>
      <c r="F62" s="9"/>
      <c r="G62" s="9"/>
      <c r="H62" s="9"/>
      <c r="I62" s="9"/>
      <c r="J62" s="9"/>
      <c r="K62" s="9"/>
      <c r="L62" s="176"/>
    </row>
    <row r="63" spans="1:12" x14ac:dyDescent="0.3">
      <c r="A63" s="8"/>
      <c r="B63" s="8"/>
      <c r="C63" s="9"/>
      <c r="D63" s="9"/>
      <c r="E63" s="9"/>
      <c r="F63" s="9"/>
      <c r="G63" s="9"/>
      <c r="H63" s="9"/>
      <c r="I63" s="9"/>
      <c r="J63" s="9"/>
      <c r="K63" s="9"/>
      <c r="L63" s="176"/>
    </row>
    <row r="65" spans="1:13" s="4" customFormat="1" x14ac:dyDescent="0.3">
      <c r="A65" s="2"/>
      <c r="B65" s="2"/>
      <c r="M65" s="1"/>
    </row>
    <row r="66" spans="1:13" s="4" customFormat="1" ht="12" customHeight="1" x14ac:dyDescent="0.3">
      <c r="A66" s="1"/>
      <c r="B66" s="1"/>
      <c r="M66" s="1"/>
    </row>
    <row r="67" spans="1:13" s="4" customFormat="1" x14ac:dyDescent="0.3">
      <c r="A67" s="7"/>
      <c r="B67" s="7"/>
      <c r="M67" s="1"/>
    </row>
    <row r="69" spans="1:13" s="4" customFormat="1" x14ac:dyDescent="0.3">
      <c r="A69" s="1"/>
      <c r="B69" s="1"/>
      <c r="M69" s="1"/>
    </row>
  </sheetData>
  <sheetProtection selectLockedCells="1" selectUnlockedCells="1"/>
  <mergeCells count="1">
    <mergeCell ref="B4:L4"/>
  </mergeCells>
  <pageMargins left="0.7" right="0.7" top="0.5" bottom="0.5" header="0.3" footer="0.3"/>
  <pageSetup paperSize="9" scale="78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E17F3-8BF5-40AF-BB1E-1F516AF0B08D}">
  <sheetPr>
    <tabColor rgb="FF7030A0"/>
  </sheetPr>
  <dimension ref="A1:I65"/>
  <sheetViews>
    <sheetView view="pageBreakPreview" topLeftCell="A31" zoomScaleNormal="100" zoomScaleSheetLayoutView="100" workbookViewId="0">
      <selection activeCell="B65" sqref="B65"/>
    </sheetView>
  </sheetViews>
  <sheetFormatPr defaultColWidth="11.44140625" defaultRowHeight="15.6" x14ac:dyDescent="0.3"/>
  <cols>
    <col min="1" max="1" width="9.88671875" style="209" customWidth="1"/>
    <col min="2" max="2" width="91" style="209" customWidth="1"/>
    <col min="3" max="3" width="11.44140625" style="215" customWidth="1"/>
    <col min="4" max="16384" width="11.44140625" style="209"/>
  </cols>
  <sheetData>
    <row r="1" spans="1:8" x14ac:dyDescent="0.3">
      <c r="A1" s="206" t="s">
        <v>194</v>
      </c>
      <c r="B1" s="207" t="s">
        <v>196</v>
      </c>
      <c r="C1" s="208" t="s">
        <v>198</v>
      </c>
    </row>
    <row r="2" spans="1:8" x14ac:dyDescent="0.3">
      <c r="A2" s="210" t="s">
        <v>195</v>
      </c>
      <c r="B2" s="211" t="s">
        <v>197</v>
      </c>
      <c r="C2" s="212" t="s">
        <v>199</v>
      </c>
    </row>
    <row r="3" spans="1:8" ht="7.5" customHeight="1" x14ac:dyDescent="0.3">
      <c r="A3" s="213"/>
      <c r="B3" s="214"/>
    </row>
    <row r="4" spans="1:8" ht="17.25" customHeight="1" x14ac:dyDescent="0.3">
      <c r="A4" s="216">
        <v>2.1</v>
      </c>
      <c r="B4" s="206" t="s">
        <v>239</v>
      </c>
      <c r="C4" s="217"/>
      <c r="D4" s="218"/>
      <c r="E4" s="219"/>
      <c r="F4" s="219"/>
      <c r="G4" s="219"/>
      <c r="H4" s="219"/>
    </row>
    <row r="5" spans="1:8" ht="17.25" customHeight="1" x14ac:dyDescent="0.3">
      <c r="A5" s="220"/>
      <c r="B5" s="221" t="s">
        <v>240</v>
      </c>
      <c r="C5" s="222">
        <v>50</v>
      </c>
      <c r="D5" s="218"/>
      <c r="E5" s="223"/>
      <c r="F5" s="223"/>
      <c r="G5" s="223"/>
      <c r="H5" s="223"/>
    </row>
    <row r="6" spans="1:8" ht="11.25" customHeight="1" x14ac:dyDescent="0.3">
      <c r="C6" s="224"/>
    </row>
    <row r="7" spans="1:8" ht="17.25" customHeight="1" x14ac:dyDescent="0.3">
      <c r="A7" s="216">
        <v>2.2000000000000002</v>
      </c>
      <c r="B7" s="206" t="s">
        <v>241</v>
      </c>
      <c r="C7" s="217"/>
      <c r="D7" s="218"/>
      <c r="E7" s="219"/>
      <c r="F7" s="219"/>
      <c r="G7" s="219"/>
      <c r="H7" s="219"/>
    </row>
    <row r="8" spans="1:8" ht="17.25" customHeight="1" x14ac:dyDescent="0.3">
      <c r="A8" s="220"/>
      <c r="B8" s="221" t="s">
        <v>242</v>
      </c>
      <c r="C8" s="222">
        <v>51</v>
      </c>
      <c r="D8" s="218"/>
      <c r="E8" s="223"/>
      <c r="F8" s="223"/>
      <c r="G8" s="223"/>
      <c r="H8" s="223"/>
    </row>
    <row r="9" spans="1:8" ht="11.25" customHeight="1" x14ac:dyDescent="0.3">
      <c r="C9" s="224"/>
    </row>
    <row r="10" spans="1:8" ht="17.25" customHeight="1" x14ac:dyDescent="0.3">
      <c r="A10" s="216">
        <v>2.2999999999999998</v>
      </c>
      <c r="B10" s="206" t="s">
        <v>243</v>
      </c>
      <c r="C10" s="217"/>
      <c r="D10" s="218"/>
      <c r="E10" s="219"/>
      <c r="F10" s="219"/>
      <c r="G10" s="219"/>
      <c r="H10" s="219"/>
    </row>
    <row r="11" spans="1:8" ht="17.25" customHeight="1" x14ac:dyDescent="0.3">
      <c r="A11" s="220"/>
      <c r="B11" s="221" t="s">
        <v>244</v>
      </c>
      <c r="C11" s="222"/>
      <c r="D11" s="218"/>
      <c r="E11" s="223"/>
      <c r="F11" s="223"/>
      <c r="G11" s="223"/>
      <c r="H11" s="223"/>
    </row>
    <row r="12" spans="1:8" ht="17.25" customHeight="1" x14ac:dyDescent="0.3">
      <c r="B12" s="209" t="s">
        <v>184</v>
      </c>
      <c r="C12" s="224">
        <v>52</v>
      </c>
    </row>
    <row r="13" spans="1:8" ht="17.25" customHeight="1" x14ac:dyDescent="0.3">
      <c r="B13" s="209" t="s">
        <v>185</v>
      </c>
      <c r="C13" s="224">
        <v>53</v>
      </c>
    </row>
    <row r="14" spans="1:8" ht="17.25" customHeight="1" x14ac:dyDescent="0.3">
      <c r="B14" s="209" t="s">
        <v>186</v>
      </c>
      <c r="C14" s="224">
        <v>54</v>
      </c>
    </row>
    <row r="15" spans="1:8" ht="17.25" customHeight="1" x14ac:dyDescent="0.3">
      <c r="B15" s="209" t="s">
        <v>187</v>
      </c>
      <c r="C15" s="224">
        <v>55</v>
      </c>
    </row>
    <row r="16" spans="1:8" ht="11.25" customHeight="1" x14ac:dyDescent="0.3">
      <c r="C16" s="224"/>
    </row>
    <row r="17" spans="1:9" ht="17.25" customHeight="1" x14ac:dyDescent="0.3">
      <c r="A17" s="216">
        <v>2.4</v>
      </c>
      <c r="B17" s="206" t="s">
        <v>245</v>
      </c>
      <c r="C17" s="225"/>
      <c r="D17" s="226"/>
      <c r="E17" s="226"/>
      <c r="F17" s="226"/>
      <c r="G17" s="226"/>
      <c r="H17" s="226"/>
      <c r="I17" s="226"/>
    </row>
    <row r="18" spans="1:9" ht="17.25" customHeight="1" x14ac:dyDescent="0.3">
      <c r="A18" s="220"/>
      <c r="B18" s="221" t="s">
        <v>246</v>
      </c>
      <c r="C18" s="227" t="s">
        <v>247</v>
      </c>
      <c r="D18" s="228"/>
      <c r="E18" s="228"/>
      <c r="F18" s="228"/>
      <c r="G18" s="228"/>
      <c r="H18" s="228"/>
      <c r="I18" s="228"/>
    </row>
    <row r="19" spans="1:9" ht="11.25" customHeight="1" x14ac:dyDescent="0.3">
      <c r="C19" s="224"/>
    </row>
    <row r="20" spans="1:9" ht="17.25" customHeight="1" x14ac:dyDescent="0.3">
      <c r="A20" s="216">
        <v>2.5</v>
      </c>
      <c r="B20" s="206" t="s">
        <v>248</v>
      </c>
      <c r="C20" s="224"/>
      <c r="D20" s="229"/>
      <c r="E20" s="219"/>
      <c r="F20" s="219"/>
      <c r="G20" s="219"/>
      <c r="H20" s="219"/>
    </row>
    <row r="21" spans="1:9" ht="17.25" customHeight="1" x14ac:dyDescent="0.3">
      <c r="A21" s="220"/>
      <c r="B21" s="221" t="s">
        <v>249</v>
      </c>
      <c r="C21" s="224"/>
      <c r="D21" s="230"/>
      <c r="E21" s="223"/>
      <c r="F21" s="223"/>
      <c r="G21" s="223"/>
      <c r="H21" s="223"/>
    </row>
    <row r="22" spans="1:9" ht="17.25" customHeight="1" x14ac:dyDescent="0.3">
      <c r="A22" s="220"/>
      <c r="B22" s="231" t="s">
        <v>250</v>
      </c>
      <c r="C22" s="224">
        <v>58</v>
      </c>
      <c r="D22" s="218"/>
      <c r="E22" s="223"/>
      <c r="F22" s="223"/>
      <c r="G22" s="223"/>
      <c r="H22" s="223"/>
    </row>
    <row r="23" spans="1:9" ht="17.25" customHeight="1" x14ac:dyDescent="0.3">
      <c r="A23" s="220"/>
      <c r="B23" s="231" t="s">
        <v>251</v>
      </c>
      <c r="C23" s="224">
        <v>59</v>
      </c>
      <c r="D23" s="218"/>
      <c r="E23" s="223"/>
      <c r="F23" s="223"/>
      <c r="G23" s="223"/>
      <c r="H23" s="223"/>
    </row>
    <row r="24" spans="1:9" ht="17.25" customHeight="1" x14ac:dyDescent="0.3">
      <c r="A24" s="220"/>
      <c r="B24" s="231" t="s">
        <v>252</v>
      </c>
      <c r="C24" s="224">
        <v>60</v>
      </c>
      <c r="D24" s="218"/>
      <c r="E24" s="223"/>
      <c r="F24" s="223"/>
      <c r="G24" s="223"/>
      <c r="H24" s="223"/>
    </row>
    <row r="25" spans="1:9" ht="17.25" customHeight="1" x14ac:dyDescent="0.3">
      <c r="A25" s="220"/>
      <c r="B25" s="231" t="s">
        <v>253</v>
      </c>
      <c r="C25" s="224">
        <v>61</v>
      </c>
      <c r="D25" s="218"/>
      <c r="E25" s="223"/>
      <c r="F25" s="223"/>
      <c r="G25" s="223"/>
      <c r="H25" s="223"/>
    </row>
    <row r="26" spans="1:9" ht="17.25" customHeight="1" x14ac:dyDescent="0.3">
      <c r="A26" s="220"/>
      <c r="B26" s="231" t="s">
        <v>254</v>
      </c>
      <c r="C26" s="224">
        <v>62</v>
      </c>
      <c r="D26" s="218"/>
      <c r="E26" s="223"/>
      <c r="F26" s="223"/>
      <c r="G26" s="223"/>
      <c r="H26" s="223"/>
    </row>
    <row r="27" spans="1:9" ht="17.25" customHeight="1" x14ac:dyDescent="0.3">
      <c r="A27" s="220"/>
      <c r="B27" s="231" t="s">
        <v>255</v>
      </c>
      <c r="C27" s="224">
        <v>63</v>
      </c>
      <c r="D27" s="218"/>
      <c r="E27" s="223"/>
      <c r="F27" s="223"/>
      <c r="G27" s="223"/>
      <c r="H27" s="223"/>
    </row>
    <row r="28" spans="1:9" ht="11.25" customHeight="1" x14ac:dyDescent="0.3">
      <c r="C28" s="224"/>
    </row>
    <row r="29" spans="1:9" ht="17.25" customHeight="1" x14ac:dyDescent="0.3">
      <c r="A29" s="216">
        <v>2.6</v>
      </c>
      <c r="B29" s="206" t="s">
        <v>256</v>
      </c>
      <c r="C29" s="217"/>
      <c r="D29" s="218"/>
      <c r="E29" s="219"/>
      <c r="F29" s="219"/>
      <c r="G29" s="219"/>
      <c r="H29" s="219"/>
    </row>
    <row r="30" spans="1:9" ht="17.25" customHeight="1" x14ac:dyDescent="0.3">
      <c r="A30" s="220"/>
      <c r="B30" s="221" t="s">
        <v>257</v>
      </c>
      <c r="C30" s="222">
        <v>64</v>
      </c>
      <c r="D30" s="218"/>
      <c r="E30" s="223"/>
      <c r="F30" s="223"/>
      <c r="G30" s="223"/>
      <c r="H30" s="223"/>
    </row>
    <row r="31" spans="1:9" ht="11.25" customHeight="1" x14ac:dyDescent="0.3">
      <c r="C31" s="224"/>
    </row>
    <row r="32" spans="1:9" ht="17.25" customHeight="1" x14ac:dyDescent="0.3">
      <c r="A32" s="216">
        <v>2.7</v>
      </c>
      <c r="B32" s="206" t="s">
        <v>258</v>
      </c>
      <c r="C32" s="217"/>
      <c r="D32" s="226"/>
      <c r="E32" s="219"/>
      <c r="F32" s="219"/>
      <c r="G32" s="219"/>
      <c r="H32" s="219"/>
    </row>
    <row r="33" spans="1:8" ht="17.25" customHeight="1" x14ac:dyDescent="0.3">
      <c r="A33" s="220"/>
      <c r="B33" s="221" t="s">
        <v>259</v>
      </c>
      <c r="C33" s="222"/>
      <c r="D33" s="228"/>
      <c r="E33" s="223"/>
      <c r="F33" s="223"/>
      <c r="G33" s="223"/>
      <c r="H33" s="223"/>
    </row>
    <row r="34" spans="1:8" ht="17.25" customHeight="1" x14ac:dyDescent="0.3">
      <c r="B34" s="209" t="s">
        <v>190</v>
      </c>
      <c r="C34" s="224">
        <v>65</v>
      </c>
    </row>
    <row r="35" spans="1:8" ht="17.25" customHeight="1" x14ac:dyDescent="0.3">
      <c r="B35" s="209" t="s">
        <v>191</v>
      </c>
      <c r="C35" s="224">
        <v>66</v>
      </c>
    </row>
    <row r="36" spans="1:8" ht="17.25" customHeight="1" x14ac:dyDescent="0.3">
      <c r="B36" s="209" t="s">
        <v>192</v>
      </c>
      <c r="C36" s="224">
        <v>67</v>
      </c>
    </row>
    <row r="37" spans="1:8" ht="17.25" customHeight="1" x14ac:dyDescent="0.3">
      <c r="B37" s="209" t="s">
        <v>193</v>
      </c>
      <c r="C37" s="224">
        <v>68</v>
      </c>
    </row>
    <row r="38" spans="1:8" ht="11.25" customHeight="1" x14ac:dyDescent="0.3">
      <c r="C38" s="224"/>
    </row>
    <row r="39" spans="1:8" ht="17.25" customHeight="1" x14ac:dyDescent="0.3">
      <c r="A39" s="216">
        <v>2.8</v>
      </c>
      <c r="B39" s="206" t="s">
        <v>260</v>
      </c>
      <c r="C39" s="217"/>
      <c r="D39" s="218"/>
      <c r="E39" s="219"/>
      <c r="F39" s="219"/>
      <c r="G39" s="219"/>
      <c r="H39" s="219"/>
    </row>
    <row r="40" spans="1:8" ht="17.25" customHeight="1" x14ac:dyDescent="0.3">
      <c r="A40" s="220"/>
      <c r="B40" s="221" t="s">
        <v>261</v>
      </c>
      <c r="C40" s="222">
        <v>69</v>
      </c>
      <c r="D40" s="218"/>
      <c r="E40" s="223"/>
      <c r="F40" s="223"/>
      <c r="G40" s="223"/>
      <c r="H40" s="223"/>
    </row>
    <row r="41" spans="1:8" ht="11.25" customHeight="1" x14ac:dyDescent="0.3">
      <c r="C41" s="224"/>
    </row>
    <row r="42" spans="1:8" ht="17.25" customHeight="1" x14ac:dyDescent="0.3">
      <c r="A42" s="216">
        <v>2.9</v>
      </c>
      <c r="B42" s="206" t="s">
        <v>262</v>
      </c>
      <c r="C42" s="224"/>
      <c r="D42" s="232"/>
      <c r="E42" s="219"/>
      <c r="F42" s="219"/>
      <c r="G42" s="219"/>
      <c r="H42" s="219"/>
    </row>
    <row r="43" spans="1:8" ht="17.25" customHeight="1" x14ac:dyDescent="0.3">
      <c r="A43" s="220"/>
      <c r="B43" s="221" t="s">
        <v>263</v>
      </c>
      <c r="C43" s="224">
        <v>70</v>
      </c>
      <c r="D43" s="230"/>
      <c r="E43" s="223"/>
      <c r="F43" s="223"/>
      <c r="G43" s="223"/>
      <c r="H43" s="223"/>
    </row>
    <row r="44" spans="1:8" ht="11.25" customHeight="1" x14ac:dyDescent="0.3">
      <c r="A44" s="233"/>
      <c r="B44" s="233"/>
      <c r="C44" s="234"/>
    </row>
    <row r="45" spans="1:8" ht="18" customHeight="1" x14ac:dyDescent="0.3">
      <c r="A45" s="235"/>
      <c r="B45" s="206"/>
      <c r="C45" s="224"/>
      <c r="D45" s="218"/>
      <c r="E45" s="219"/>
      <c r="F45" s="219"/>
      <c r="G45" s="219"/>
      <c r="H45" s="219"/>
    </row>
    <row r="46" spans="1:8" s="214" customFormat="1" ht="18" customHeight="1" x14ac:dyDescent="0.3">
      <c r="A46" s="236"/>
      <c r="B46" s="221"/>
      <c r="C46" s="237"/>
      <c r="D46" s="223"/>
      <c r="E46" s="223"/>
      <c r="F46" s="223"/>
      <c r="G46" s="223"/>
      <c r="H46" s="223"/>
    </row>
    <row r="47" spans="1:8" ht="18" customHeight="1" x14ac:dyDescent="0.3">
      <c r="A47" s="238"/>
    </row>
    <row r="48" spans="1:8" ht="18" customHeight="1" x14ac:dyDescent="0.3">
      <c r="A48" s="238"/>
    </row>
    <row r="49" spans="1:8" ht="18" customHeight="1" x14ac:dyDescent="0.3">
      <c r="A49" s="238"/>
    </row>
    <row r="50" spans="1:8" ht="18" customHeight="1" x14ac:dyDescent="0.3">
      <c r="A50" s="238"/>
    </row>
    <row r="51" spans="1:8" ht="18" customHeight="1" x14ac:dyDescent="0.3">
      <c r="A51" s="238"/>
    </row>
    <row r="52" spans="1:8" ht="18" customHeight="1" x14ac:dyDescent="0.3">
      <c r="A52" s="239"/>
      <c r="B52" s="206"/>
      <c r="C52" s="224"/>
      <c r="D52" s="218"/>
      <c r="E52" s="219"/>
      <c r="F52" s="219"/>
      <c r="G52" s="219"/>
      <c r="H52" s="219"/>
    </row>
    <row r="53" spans="1:8" ht="18" customHeight="1" x14ac:dyDescent="0.3">
      <c r="A53" s="240"/>
      <c r="B53" s="221"/>
      <c r="C53" s="224"/>
      <c r="D53" s="218"/>
      <c r="E53" s="223"/>
      <c r="F53" s="223"/>
      <c r="G53" s="223"/>
      <c r="H53" s="223"/>
    </row>
    <row r="54" spans="1:8" ht="18" customHeight="1" x14ac:dyDescent="0.3">
      <c r="A54" s="238"/>
    </row>
    <row r="55" spans="1:8" ht="18" customHeight="1" x14ac:dyDescent="0.3">
      <c r="A55" s="238"/>
    </row>
    <row r="56" spans="1:8" x14ac:dyDescent="0.3">
      <c r="A56" s="238"/>
    </row>
    <row r="57" spans="1:8" x14ac:dyDescent="0.3">
      <c r="A57" s="238"/>
    </row>
    <row r="58" spans="1:8" x14ac:dyDescent="0.3">
      <c r="A58" s="238"/>
    </row>
    <row r="59" spans="1:8" x14ac:dyDescent="0.3">
      <c r="A59" s="238"/>
    </row>
    <row r="60" spans="1:8" x14ac:dyDescent="0.3">
      <c r="A60" s="238"/>
    </row>
    <row r="61" spans="1:8" x14ac:dyDescent="0.3">
      <c r="A61" s="238"/>
    </row>
    <row r="62" spans="1:8" x14ac:dyDescent="0.3">
      <c r="A62" s="238"/>
    </row>
    <row r="63" spans="1:8" x14ac:dyDescent="0.3">
      <c r="A63" s="238"/>
    </row>
    <row r="64" spans="1:8" x14ac:dyDescent="0.3">
      <c r="A64" s="238"/>
    </row>
    <row r="65" spans="1:1" x14ac:dyDescent="0.3">
      <c r="A65" s="238"/>
    </row>
  </sheetData>
  <pageMargins left="0.7" right="0.7" top="0.75" bottom="0.75" header="0.3" footer="0.3"/>
  <pageSetup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7F32F-649A-4A72-8EB4-7FCD5B847AB9}">
  <dimension ref="A1:J45"/>
  <sheetViews>
    <sheetView view="pageBreakPreview" topLeftCell="A22" zoomScaleNormal="100" zoomScaleSheetLayoutView="100" workbookViewId="0">
      <selection activeCell="B65" sqref="B65"/>
    </sheetView>
  </sheetViews>
  <sheetFormatPr defaultColWidth="11.44140625" defaultRowHeight="15.6" x14ac:dyDescent="0.3"/>
  <cols>
    <col min="1" max="1" width="20.88671875" style="244" customWidth="1"/>
    <col min="2" max="2" width="22.44140625" style="244" customWidth="1"/>
    <col min="3" max="8" width="11" style="259" customWidth="1"/>
    <col min="9" max="16384" width="11.44140625" style="244"/>
  </cols>
  <sheetData>
    <row r="1" spans="1:10" ht="20.25" customHeight="1" x14ac:dyDescent="0.35">
      <c r="A1" s="241" t="s">
        <v>264</v>
      </c>
      <c r="B1" s="229" t="s">
        <v>239</v>
      </c>
      <c r="C1" s="242"/>
      <c r="D1" s="243"/>
      <c r="E1" s="243"/>
      <c r="F1" s="243"/>
      <c r="G1" s="243"/>
      <c r="H1" s="243"/>
    </row>
    <row r="2" spans="1:10" ht="20.25" customHeight="1" x14ac:dyDescent="0.35">
      <c r="A2" s="245" t="s">
        <v>265</v>
      </c>
      <c r="B2" s="230" t="s">
        <v>240</v>
      </c>
      <c r="C2" s="242"/>
      <c r="D2" s="246"/>
      <c r="E2" s="246"/>
      <c r="F2" s="246"/>
      <c r="G2" s="246"/>
      <c r="H2" s="246"/>
    </row>
    <row r="3" spans="1:10" ht="20.25" customHeight="1" x14ac:dyDescent="0.35">
      <c r="A3" s="247"/>
      <c r="B3" s="247"/>
      <c r="C3" s="242"/>
      <c r="D3" s="242"/>
      <c r="E3" s="248"/>
      <c r="F3" s="249"/>
      <c r="G3" s="249"/>
      <c r="H3" s="244"/>
    </row>
    <row r="4" spans="1:10" ht="24.75" customHeight="1" x14ac:dyDescent="0.3">
      <c r="A4" s="250" t="s">
        <v>17</v>
      </c>
      <c r="B4" s="251" t="s">
        <v>5</v>
      </c>
      <c r="C4" s="252" t="s">
        <v>266</v>
      </c>
      <c r="D4" s="252"/>
      <c r="E4" s="252"/>
      <c r="F4" s="252"/>
      <c r="G4" s="252"/>
      <c r="H4" s="252"/>
    </row>
    <row r="5" spans="1:10" ht="24.75" customHeight="1" x14ac:dyDescent="0.3">
      <c r="A5" s="253" t="s">
        <v>18</v>
      </c>
      <c r="B5" s="254" t="s">
        <v>7</v>
      </c>
      <c r="C5" s="255">
        <v>2017</v>
      </c>
      <c r="D5" s="255">
        <v>2018</v>
      </c>
      <c r="E5" s="255">
        <v>2019</v>
      </c>
      <c r="F5" s="255">
        <v>2020</v>
      </c>
      <c r="G5" s="255">
        <v>2021</v>
      </c>
      <c r="H5" s="255">
        <v>2022</v>
      </c>
      <c r="J5" s="256"/>
    </row>
    <row r="6" spans="1:10" ht="7.5" customHeight="1" x14ac:dyDescent="0.35">
      <c r="A6" s="257"/>
      <c r="B6" s="247"/>
      <c r="C6" s="258"/>
      <c r="D6" s="258"/>
      <c r="E6" s="258"/>
      <c r="F6" s="258"/>
      <c r="G6" s="258"/>
    </row>
    <row r="7" spans="1:10" ht="21.75" customHeight="1" x14ac:dyDescent="0.3">
      <c r="A7" s="260" t="s">
        <v>19</v>
      </c>
      <c r="B7" s="260" t="s">
        <v>108</v>
      </c>
      <c r="C7" s="261">
        <v>1290</v>
      </c>
      <c r="D7" s="261">
        <v>1268</v>
      </c>
      <c r="E7" s="261">
        <f>SUM(E8:E9)</f>
        <v>1361</v>
      </c>
      <c r="F7" s="261">
        <f>SUM(F8:F9)</f>
        <v>1329</v>
      </c>
      <c r="G7" s="261">
        <f>SUM(G8:G9)</f>
        <v>1398</v>
      </c>
      <c r="H7" s="262">
        <f>SUM(H8:H9)</f>
        <v>1726</v>
      </c>
      <c r="I7" s="263"/>
    </row>
    <row r="8" spans="1:10" ht="21.75" customHeight="1" x14ac:dyDescent="0.3">
      <c r="A8" s="264"/>
      <c r="B8" s="260" t="s">
        <v>109</v>
      </c>
      <c r="C8" s="261">
        <v>679</v>
      </c>
      <c r="D8" s="261">
        <v>697</v>
      </c>
      <c r="E8" s="261">
        <v>737</v>
      </c>
      <c r="F8" s="261">
        <v>736</v>
      </c>
      <c r="G8" s="261">
        <v>768</v>
      </c>
      <c r="H8" s="265">
        <v>954</v>
      </c>
    </row>
    <row r="9" spans="1:10" ht="21.75" customHeight="1" x14ac:dyDescent="0.35">
      <c r="A9" s="266"/>
      <c r="B9" s="260" t="s">
        <v>110</v>
      </c>
      <c r="C9" s="261">
        <v>611</v>
      </c>
      <c r="D9" s="261">
        <v>571</v>
      </c>
      <c r="E9" s="261">
        <v>624</v>
      </c>
      <c r="F9" s="261">
        <v>593</v>
      </c>
      <c r="G9" s="261">
        <v>630</v>
      </c>
      <c r="H9" s="265">
        <v>772</v>
      </c>
    </row>
    <row r="10" spans="1:10" ht="21.75" customHeight="1" x14ac:dyDescent="0.35">
      <c r="A10" s="247"/>
      <c r="B10" s="230"/>
      <c r="C10" s="267"/>
      <c r="D10" s="267"/>
      <c r="E10" s="267"/>
      <c r="F10" s="267"/>
      <c r="G10" s="267"/>
      <c r="H10" s="265"/>
    </row>
    <row r="11" spans="1:10" ht="21.75" customHeight="1" x14ac:dyDescent="0.3">
      <c r="A11" s="260" t="s">
        <v>20</v>
      </c>
      <c r="B11" s="260" t="s">
        <v>108</v>
      </c>
      <c r="C11" s="261">
        <v>266</v>
      </c>
      <c r="D11" s="261">
        <v>225</v>
      </c>
      <c r="E11" s="261">
        <f>SUM(E12:E13)</f>
        <v>237</v>
      </c>
      <c r="F11" s="261">
        <f>SUM(F12:F13)</f>
        <v>283</v>
      </c>
      <c r="G11" s="261">
        <f>SUM(G12:G13)</f>
        <v>266</v>
      </c>
      <c r="H11" s="262">
        <f>SUM(H12:H13)</f>
        <v>379</v>
      </c>
    </row>
    <row r="12" spans="1:10" ht="21.75" customHeight="1" x14ac:dyDescent="0.3">
      <c r="A12" s="260"/>
      <c r="B12" s="260" t="s">
        <v>109</v>
      </c>
      <c r="C12" s="261">
        <v>155</v>
      </c>
      <c r="D12" s="261">
        <v>123</v>
      </c>
      <c r="E12" s="261">
        <v>131</v>
      </c>
      <c r="F12" s="261">
        <v>164</v>
      </c>
      <c r="G12" s="261">
        <v>148</v>
      </c>
      <c r="H12" s="265">
        <v>237</v>
      </c>
    </row>
    <row r="13" spans="1:10" ht="21.75" customHeight="1" x14ac:dyDescent="0.3">
      <c r="A13" s="260"/>
      <c r="B13" s="260" t="s">
        <v>110</v>
      </c>
      <c r="C13" s="261">
        <v>111</v>
      </c>
      <c r="D13" s="261">
        <v>102</v>
      </c>
      <c r="E13" s="261">
        <v>106</v>
      </c>
      <c r="F13" s="261">
        <v>119</v>
      </c>
      <c r="G13" s="261">
        <v>118</v>
      </c>
      <c r="H13" s="265">
        <v>142</v>
      </c>
    </row>
    <row r="14" spans="1:10" ht="21.75" customHeight="1" x14ac:dyDescent="0.3">
      <c r="A14" s="260"/>
      <c r="B14" s="230"/>
      <c r="C14" s="267"/>
      <c r="D14" s="267"/>
      <c r="E14" s="267"/>
      <c r="F14" s="267"/>
      <c r="G14" s="267"/>
      <c r="H14" s="265"/>
    </row>
    <row r="15" spans="1:10" ht="21.75" customHeight="1" x14ac:dyDescent="0.3">
      <c r="A15" s="260" t="s">
        <v>21</v>
      </c>
      <c r="B15" s="260" t="s">
        <v>108</v>
      </c>
      <c r="C15" s="261">
        <v>112</v>
      </c>
      <c r="D15" s="261">
        <v>98</v>
      </c>
      <c r="E15" s="261">
        <f>SUM(E16:E17)</f>
        <v>139</v>
      </c>
      <c r="F15" s="261">
        <f>SUM(F16:F17)</f>
        <v>108</v>
      </c>
      <c r="G15" s="261">
        <f>SUM(G16:G17)</f>
        <v>170</v>
      </c>
      <c r="H15" s="262">
        <f>SUM(H16:H17)</f>
        <v>181</v>
      </c>
    </row>
    <row r="16" spans="1:10" ht="21.75" customHeight="1" x14ac:dyDescent="0.3">
      <c r="A16" s="260"/>
      <c r="B16" s="260" t="s">
        <v>109</v>
      </c>
      <c r="C16" s="261">
        <v>63</v>
      </c>
      <c r="D16" s="261">
        <v>45</v>
      </c>
      <c r="E16" s="261">
        <v>86</v>
      </c>
      <c r="F16" s="261">
        <v>65</v>
      </c>
      <c r="G16" s="261">
        <v>92</v>
      </c>
      <c r="H16" s="265">
        <v>105</v>
      </c>
    </row>
    <row r="17" spans="1:10" ht="21.75" customHeight="1" x14ac:dyDescent="0.3">
      <c r="A17" s="260"/>
      <c r="B17" s="260" t="s">
        <v>110</v>
      </c>
      <c r="C17" s="261">
        <v>49</v>
      </c>
      <c r="D17" s="261">
        <v>53</v>
      </c>
      <c r="E17" s="261">
        <v>53</v>
      </c>
      <c r="F17" s="261">
        <v>43</v>
      </c>
      <c r="G17" s="261">
        <v>78</v>
      </c>
      <c r="H17" s="265">
        <v>76</v>
      </c>
    </row>
    <row r="18" spans="1:10" ht="21.75" customHeight="1" x14ac:dyDescent="0.3">
      <c r="A18" s="260"/>
      <c r="B18" s="260"/>
      <c r="C18" s="261"/>
      <c r="D18" s="261"/>
      <c r="E18" s="261"/>
      <c r="F18" s="261"/>
      <c r="G18" s="261"/>
      <c r="H18" s="265"/>
    </row>
    <row r="19" spans="1:10" ht="21.75" customHeight="1" x14ac:dyDescent="0.3">
      <c r="A19" s="260" t="s">
        <v>22</v>
      </c>
      <c r="B19" s="260" t="s">
        <v>108</v>
      </c>
      <c r="C19" s="261">
        <v>28</v>
      </c>
      <c r="D19" s="261">
        <v>21</v>
      </c>
      <c r="E19" s="261">
        <v>23</v>
      </c>
      <c r="F19" s="261">
        <f>SUM(F20:F21)</f>
        <v>32</v>
      </c>
      <c r="G19" s="261">
        <f>SUM(G20:G21)</f>
        <v>31</v>
      </c>
      <c r="H19" s="262">
        <f>SUM(H20:H21)</f>
        <v>36</v>
      </c>
    </row>
    <row r="20" spans="1:10" ht="21.75" customHeight="1" x14ac:dyDescent="0.3">
      <c r="A20" s="260"/>
      <c r="B20" s="260" t="s">
        <v>109</v>
      </c>
      <c r="C20" s="261">
        <v>14</v>
      </c>
      <c r="D20" s="261">
        <v>13</v>
      </c>
      <c r="E20" s="261">
        <v>11</v>
      </c>
      <c r="F20" s="261">
        <v>17</v>
      </c>
      <c r="G20" s="261">
        <v>17</v>
      </c>
      <c r="H20" s="265">
        <v>23</v>
      </c>
    </row>
    <row r="21" spans="1:10" ht="21.75" customHeight="1" x14ac:dyDescent="0.3">
      <c r="A21" s="264"/>
      <c r="B21" s="260" t="s">
        <v>110</v>
      </c>
      <c r="C21" s="261">
        <v>14</v>
      </c>
      <c r="D21" s="261">
        <v>8</v>
      </c>
      <c r="E21" s="261">
        <v>12</v>
      </c>
      <c r="F21" s="261">
        <v>15</v>
      </c>
      <c r="G21" s="261">
        <v>14</v>
      </c>
      <c r="H21" s="265">
        <v>13</v>
      </c>
    </row>
    <row r="22" spans="1:10" ht="7.5" customHeight="1" x14ac:dyDescent="0.35">
      <c r="A22" s="266"/>
      <c r="B22" s="268"/>
      <c r="C22" s="267"/>
      <c r="D22" s="267"/>
      <c r="E22" s="267"/>
      <c r="F22" s="267"/>
      <c r="G22" s="267"/>
      <c r="H22" s="269"/>
    </row>
    <row r="23" spans="1:10" ht="7.5" customHeight="1" x14ac:dyDescent="0.35">
      <c r="A23" s="270"/>
      <c r="B23" s="271"/>
      <c r="C23" s="272"/>
      <c r="D23" s="272"/>
      <c r="E23" s="272"/>
      <c r="F23" s="272"/>
      <c r="G23" s="272"/>
    </row>
    <row r="24" spans="1:10" ht="21.75" customHeight="1" x14ac:dyDescent="0.3">
      <c r="A24" s="229" t="s">
        <v>0</v>
      </c>
      <c r="B24" s="273" t="s">
        <v>117</v>
      </c>
      <c r="C24" s="274">
        <f t="shared" ref="C24:G26" si="0">C7+C11+C15+C19</f>
        <v>1696</v>
      </c>
      <c r="D24" s="274">
        <f t="shared" si="0"/>
        <v>1612</v>
      </c>
      <c r="E24" s="274">
        <f t="shared" si="0"/>
        <v>1760</v>
      </c>
      <c r="F24" s="275">
        <f t="shared" si="0"/>
        <v>1752</v>
      </c>
      <c r="G24" s="275">
        <f t="shared" si="0"/>
        <v>1865</v>
      </c>
      <c r="H24" s="275">
        <f>H7+H11+H15+H19</f>
        <v>2322</v>
      </c>
    </row>
    <row r="25" spans="1:10" ht="21.75" customHeight="1" x14ac:dyDescent="0.3">
      <c r="A25" s="273" t="s">
        <v>1</v>
      </c>
      <c r="B25" s="229" t="s">
        <v>112</v>
      </c>
      <c r="C25" s="274">
        <f t="shared" si="0"/>
        <v>911</v>
      </c>
      <c r="D25" s="274">
        <f t="shared" si="0"/>
        <v>878</v>
      </c>
      <c r="E25" s="274">
        <f t="shared" si="0"/>
        <v>965</v>
      </c>
      <c r="F25" s="275">
        <f t="shared" si="0"/>
        <v>982</v>
      </c>
      <c r="G25" s="275">
        <f t="shared" si="0"/>
        <v>1025</v>
      </c>
      <c r="H25" s="275">
        <f>H8+H12+H16+H20</f>
        <v>1319</v>
      </c>
      <c r="J25" s="276"/>
    </row>
    <row r="26" spans="1:10" ht="21.75" customHeight="1" x14ac:dyDescent="0.3">
      <c r="B26" s="229" t="s">
        <v>113</v>
      </c>
      <c r="C26" s="274">
        <f t="shared" si="0"/>
        <v>785</v>
      </c>
      <c r="D26" s="274">
        <f t="shared" si="0"/>
        <v>734</v>
      </c>
      <c r="E26" s="274">
        <f t="shared" si="0"/>
        <v>795</v>
      </c>
      <c r="F26" s="275">
        <f t="shared" si="0"/>
        <v>770</v>
      </c>
      <c r="G26" s="275">
        <f t="shared" si="0"/>
        <v>840</v>
      </c>
      <c r="H26" s="275">
        <f>H9+H13+H17+H21</f>
        <v>1003</v>
      </c>
      <c r="J26" s="276"/>
    </row>
    <row r="27" spans="1:10" ht="7.5" customHeight="1" x14ac:dyDescent="0.3">
      <c r="A27" s="277"/>
      <c r="B27" s="278"/>
      <c r="C27" s="279"/>
      <c r="D27" s="279"/>
      <c r="E27" s="279"/>
      <c r="F27" s="279"/>
      <c r="G27" s="279"/>
      <c r="H27" s="279"/>
    </row>
    <row r="28" spans="1:10" ht="21.75" customHeight="1" x14ac:dyDescent="0.3">
      <c r="A28" s="280"/>
      <c r="C28" s="281"/>
      <c r="D28" s="281"/>
      <c r="E28" s="281"/>
      <c r="F28" s="281"/>
      <c r="G28" s="281"/>
      <c r="H28" s="281"/>
    </row>
    <row r="29" spans="1:10" ht="21.75" customHeight="1" x14ac:dyDescent="0.3">
      <c r="A29" s="280"/>
      <c r="B29" s="282"/>
      <c r="C29" s="244"/>
      <c r="D29" s="244"/>
      <c r="E29" s="283"/>
      <c r="F29" s="244"/>
      <c r="G29" s="284"/>
      <c r="H29" s="284" t="s">
        <v>2</v>
      </c>
    </row>
    <row r="30" spans="1:10" ht="21.75" customHeight="1" x14ac:dyDescent="0.3">
      <c r="A30" s="280"/>
      <c r="B30" s="280"/>
      <c r="C30" s="285"/>
      <c r="D30" s="285"/>
      <c r="E30" s="285"/>
      <c r="F30" s="285"/>
      <c r="G30" s="286"/>
      <c r="H30" s="286" t="s">
        <v>3</v>
      </c>
    </row>
    <row r="31" spans="1:10" ht="15" customHeight="1" x14ac:dyDescent="0.3">
      <c r="A31" s="280"/>
      <c r="B31" s="280"/>
      <c r="C31" s="285"/>
      <c r="D31" s="285"/>
      <c r="E31" s="285"/>
      <c r="F31" s="285"/>
      <c r="G31" s="285"/>
      <c r="H31" s="285"/>
    </row>
    <row r="32" spans="1:10" ht="15" customHeight="1" x14ac:dyDescent="0.3">
      <c r="A32" s="280"/>
      <c r="B32" s="280"/>
      <c r="C32" s="285"/>
      <c r="D32" s="285"/>
      <c r="E32" s="285"/>
      <c r="F32" s="285"/>
      <c r="G32" s="285"/>
      <c r="H32" s="285"/>
    </row>
    <row r="33" spans="1:8" x14ac:dyDescent="0.3">
      <c r="A33" s="280"/>
      <c r="B33" s="280"/>
      <c r="C33" s="285"/>
      <c r="D33" s="285"/>
      <c r="E33" s="285"/>
      <c r="F33" s="285"/>
      <c r="G33" s="285"/>
      <c r="H33" s="285"/>
    </row>
    <row r="34" spans="1:8" x14ac:dyDescent="0.3">
      <c r="A34" s="280"/>
      <c r="B34" s="280"/>
      <c r="C34" s="285"/>
      <c r="D34" s="285"/>
      <c r="E34" s="285"/>
      <c r="F34" s="285"/>
      <c r="G34" s="285"/>
      <c r="H34" s="285"/>
    </row>
    <row r="35" spans="1:8" x14ac:dyDescent="0.3">
      <c r="A35" s="280"/>
      <c r="B35" s="280"/>
      <c r="C35" s="285"/>
      <c r="D35" s="285"/>
      <c r="E35" s="285"/>
      <c r="F35" s="285"/>
      <c r="G35" s="285"/>
      <c r="H35" s="285"/>
    </row>
    <row r="36" spans="1:8" x14ac:dyDescent="0.3">
      <c r="A36" s="280"/>
      <c r="B36" s="280"/>
      <c r="C36" s="285"/>
      <c r="D36" s="285"/>
      <c r="E36" s="285"/>
      <c r="F36" s="285"/>
      <c r="G36" s="285"/>
      <c r="H36" s="285"/>
    </row>
    <row r="37" spans="1:8" x14ac:dyDescent="0.3">
      <c r="A37" s="280"/>
      <c r="B37" s="280"/>
      <c r="C37" s="285"/>
      <c r="D37" s="285"/>
      <c r="E37" s="285"/>
      <c r="F37" s="285"/>
      <c r="G37" s="285"/>
      <c r="H37" s="285"/>
    </row>
    <row r="38" spans="1:8" x14ac:dyDescent="0.3">
      <c r="A38" s="280"/>
      <c r="B38" s="280"/>
      <c r="C38" s="285"/>
      <c r="D38" s="285"/>
      <c r="E38" s="285"/>
      <c r="F38" s="285"/>
      <c r="G38" s="285"/>
      <c r="H38" s="285"/>
    </row>
    <row r="39" spans="1:8" x14ac:dyDescent="0.3">
      <c r="A39" s="280"/>
      <c r="B39" s="280"/>
      <c r="C39" s="285"/>
      <c r="D39" s="285"/>
      <c r="E39" s="285"/>
      <c r="F39" s="285"/>
      <c r="G39" s="285"/>
      <c r="H39" s="285"/>
    </row>
    <row r="41" spans="1:8" x14ac:dyDescent="0.3">
      <c r="A41" s="282"/>
      <c r="B41" s="282"/>
    </row>
    <row r="42" spans="1:8" ht="12" customHeight="1" x14ac:dyDescent="0.3"/>
    <row r="43" spans="1:8" x14ac:dyDescent="0.3">
      <c r="A43" s="287"/>
    </row>
    <row r="45" spans="1:8" x14ac:dyDescent="0.3">
      <c r="B45" s="287"/>
    </row>
  </sheetData>
  <sheetProtection selectLockedCells="1" selectUnlockedCells="1"/>
  <mergeCells count="2">
    <mergeCell ref="F3:G3"/>
    <mergeCell ref="C4:H4"/>
  </mergeCells>
  <printOptions horizontalCentered="1"/>
  <pageMargins left="0.7" right="0.7" top="0.75" bottom="0.75" header="0.3" footer="0.3"/>
  <pageSetup paperSize="9" scale="75" firstPageNumber="50" orientation="portrait" useFirstPageNumber="1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L56"/>
  <sheetViews>
    <sheetView view="pageBreakPreview" zoomScale="70" zoomScaleNormal="100" zoomScaleSheetLayoutView="70" zoomScalePageLayoutView="55" workbookViewId="0">
      <selection activeCell="G34" sqref="G34"/>
    </sheetView>
  </sheetViews>
  <sheetFormatPr defaultColWidth="11.44140625" defaultRowHeight="15.6" x14ac:dyDescent="0.3"/>
  <cols>
    <col min="1" max="1" width="20.88671875" style="1" customWidth="1"/>
    <col min="2" max="2" width="22.44140625" style="1" customWidth="1"/>
    <col min="3" max="8" width="11" style="4" customWidth="1"/>
    <col min="9" max="16384" width="11.44140625" style="1"/>
  </cols>
  <sheetData>
    <row r="1" spans="1:12" ht="21.75" customHeight="1" x14ac:dyDescent="0.35">
      <c r="A1" s="27" t="s">
        <v>133</v>
      </c>
      <c r="B1" s="69" t="s">
        <v>229</v>
      </c>
      <c r="C1" s="29"/>
      <c r="D1" s="30"/>
      <c r="E1" s="30"/>
      <c r="F1" s="30"/>
      <c r="G1" s="30"/>
      <c r="H1" s="30"/>
    </row>
    <row r="2" spans="1:12" ht="21.75" customHeight="1" x14ac:dyDescent="0.35">
      <c r="A2" s="31" t="s">
        <v>156</v>
      </c>
      <c r="B2" s="32" t="s">
        <v>230</v>
      </c>
      <c r="C2" s="29"/>
      <c r="D2" s="33"/>
      <c r="E2" s="33"/>
      <c r="F2" s="33"/>
      <c r="G2" s="33"/>
      <c r="H2" s="33"/>
    </row>
    <row r="3" spans="1:12" ht="21.75" customHeight="1" x14ac:dyDescent="0.35">
      <c r="A3" s="34"/>
      <c r="B3" s="34"/>
      <c r="C3" s="29"/>
      <c r="D3" s="29"/>
      <c r="E3" s="35"/>
      <c r="F3" s="65"/>
      <c r="G3" s="65"/>
      <c r="H3" s="65"/>
    </row>
    <row r="4" spans="1:12" ht="21.75" customHeight="1" x14ac:dyDescent="0.3">
      <c r="A4" s="36" t="s">
        <v>4</v>
      </c>
      <c r="B4" s="37" t="s">
        <v>5</v>
      </c>
      <c r="C4" s="203" t="s">
        <v>219</v>
      </c>
      <c r="D4" s="204"/>
      <c r="E4" s="204"/>
      <c r="F4" s="204"/>
      <c r="G4" s="204"/>
      <c r="H4" s="204"/>
    </row>
    <row r="5" spans="1:12" ht="21.75" customHeight="1" x14ac:dyDescent="0.3">
      <c r="A5" s="38" t="s">
        <v>6</v>
      </c>
      <c r="B5" s="39" t="s">
        <v>7</v>
      </c>
      <c r="C5" s="64">
        <v>2017</v>
      </c>
      <c r="D5" s="64">
        <v>2018</v>
      </c>
      <c r="E5" s="64">
        <v>2019</v>
      </c>
      <c r="F5" s="64">
        <v>2020</v>
      </c>
      <c r="G5" s="64">
        <v>2021</v>
      </c>
      <c r="H5" s="144">
        <v>2022</v>
      </c>
      <c r="I5" s="127"/>
    </row>
    <row r="6" spans="1:12" ht="7.5" customHeight="1" x14ac:dyDescent="0.35">
      <c r="A6" s="40"/>
      <c r="B6" s="34"/>
      <c r="C6" s="41"/>
      <c r="D6" s="41"/>
      <c r="E6" s="41"/>
      <c r="F6" s="41"/>
      <c r="G6" s="41"/>
    </row>
    <row r="7" spans="1:12" ht="21.75" customHeight="1" x14ac:dyDescent="0.3">
      <c r="A7" s="42" t="s">
        <v>8</v>
      </c>
      <c r="B7" s="42" t="s">
        <v>108</v>
      </c>
      <c r="C7" s="43">
        <v>4924</v>
      </c>
      <c r="D7" s="43">
        <v>4744</v>
      </c>
      <c r="E7" s="43">
        <f>SUM(E8:E9)</f>
        <v>4693</v>
      </c>
      <c r="F7" s="43">
        <f>SUM(F8:F9)</f>
        <v>4942</v>
      </c>
      <c r="G7" s="43">
        <f>SUM(G8:G9)</f>
        <v>5280</v>
      </c>
      <c r="H7" s="43">
        <f>SUM(H8:H9)</f>
        <v>4941</v>
      </c>
      <c r="I7" s="178"/>
    </row>
    <row r="8" spans="1:12" ht="21.75" customHeight="1" x14ac:dyDescent="0.3">
      <c r="A8" s="32" t="s">
        <v>9</v>
      </c>
      <c r="B8" s="42" t="s">
        <v>109</v>
      </c>
      <c r="C8" s="43">
        <v>2570</v>
      </c>
      <c r="D8" s="43">
        <v>2452</v>
      </c>
      <c r="E8" s="43">
        <v>2407</v>
      </c>
      <c r="F8" s="43">
        <v>2610</v>
      </c>
      <c r="G8" s="43">
        <v>2749</v>
      </c>
      <c r="H8" s="43">
        <v>2566</v>
      </c>
      <c r="I8" s="178"/>
    </row>
    <row r="9" spans="1:12" ht="21.75" customHeight="1" x14ac:dyDescent="0.3">
      <c r="A9" s="42"/>
      <c r="B9" s="42" t="s">
        <v>110</v>
      </c>
      <c r="C9" s="43">
        <v>2354</v>
      </c>
      <c r="D9" s="43">
        <v>2292</v>
      </c>
      <c r="E9" s="43">
        <v>2286</v>
      </c>
      <c r="F9" s="43">
        <v>2332</v>
      </c>
      <c r="G9" s="43">
        <v>2531</v>
      </c>
      <c r="H9" s="43">
        <v>2375</v>
      </c>
      <c r="I9" s="178"/>
    </row>
    <row r="10" spans="1:12" ht="21.75" customHeight="1" x14ac:dyDescent="0.3">
      <c r="A10" s="42"/>
      <c r="B10" s="32"/>
      <c r="C10" s="54"/>
      <c r="D10" s="54"/>
      <c r="E10" s="54"/>
      <c r="F10" s="54"/>
      <c r="G10" s="54"/>
      <c r="H10" s="54"/>
    </row>
    <row r="11" spans="1:12" ht="21.75" customHeight="1" x14ac:dyDescent="0.3">
      <c r="A11" s="42" t="s">
        <v>12</v>
      </c>
      <c r="B11" s="42" t="s">
        <v>108</v>
      </c>
      <c r="C11" s="43">
        <v>356</v>
      </c>
      <c r="D11" s="43">
        <v>378</v>
      </c>
      <c r="E11" s="43">
        <f>SUM(E12:E13)</f>
        <v>338</v>
      </c>
      <c r="F11" s="43">
        <f>SUM(F12:F13)</f>
        <v>359</v>
      </c>
      <c r="G11" s="43">
        <f>SUM(G12:G13)</f>
        <v>373</v>
      </c>
      <c r="H11" s="43">
        <f>SUM(H12:H13)</f>
        <v>340</v>
      </c>
      <c r="I11" s="178"/>
    </row>
    <row r="12" spans="1:12" ht="21.75" customHeight="1" x14ac:dyDescent="0.3">
      <c r="A12" s="32" t="s">
        <v>13</v>
      </c>
      <c r="B12" s="42" t="s">
        <v>109</v>
      </c>
      <c r="C12" s="43">
        <v>174</v>
      </c>
      <c r="D12" s="43">
        <v>213</v>
      </c>
      <c r="E12" s="43">
        <v>179</v>
      </c>
      <c r="F12" s="43">
        <v>165</v>
      </c>
      <c r="G12" s="43">
        <v>187</v>
      </c>
      <c r="H12" s="43">
        <v>177</v>
      </c>
      <c r="I12" s="178"/>
    </row>
    <row r="13" spans="1:12" ht="21.75" customHeight="1" x14ac:dyDescent="0.3">
      <c r="A13" s="42"/>
      <c r="B13" s="42" t="s">
        <v>110</v>
      </c>
      <c r="C13" s="43">
        <v>182</v>
      </c>
      <c r="D13" s="43">
        <v>165</v>
      </c>
      <c r="E13" s="43">
        <v>159</v>
      </c>
      <c r="F13" s="43">
        <v>194</v>
      </c>
      <c r="G13" s="43">
        <v>186</v>
      </c>
      <c r="H13" s="43">
        <v>163</v>
      </c>
      <c r="I13" s="178"/>
      <c r="J13" s="17"/>
      <c r="L13" s="24"/>
    </row>
    <row r="14" spans="1:12" ht="21.75" customHeight="1" x14ac:dyDescent="0.3">
      <c r="A14" s="42"/>
      <c r="B14" s="32"/>
      <c r="C14" s="54"/>
      <c r="D14" s="54"/>
      <c r="E14" s="54"/>
      <c r="F14" s="54"/>
      <c r="G14" s="54"/>
      <c r="H14" s="54"/>
    </row>
    <row r="15" spans="1:12" ht="21.75" customHeight="1" x14ac:dyDescent="0.3">
      <c r="A15" s="42" t="s">
        <v>10</v>
      </c>
      <c r="B15" s="42" t="s">
        <v>108</v>
      </c>
      <c r="C15" s="43">
        <v>284</v>
      </c>
      <c r="D15" s="43">
        <v>228</v>
      </c>
      <c r="E15" s="43">
        <f>SUM(E16:E17)</f>
        <v>271</v>
      </c>
      <c r="F15" s="43">
        <f>SUM(F16:F17)</f>
        <v>280</v>
      </c>
      <c r="G15" s="43">
        <f>SUM(G16:G17)</f>
        <v>243</v>
      </c>
      <c r="H15" s="43">
        <f>SUM(H16:H17)</f>
        <v>266</v>
      </c>
      <c r="I15" s="178"/>
    </row>
    <row r="16" spans="1:12" ht="21.75" customHeight="1" x14ac:dyDescent="0.3">
      <c r="A16" s="32" t="s">
        <v>11</v>
      </c>
      <c r="B16" s="42" t="s">
        <v>109</v>
      </c>
      <c r="C16" s="43">
        <v>151</v>
      </c>
      <c r="D16" s="43">
        <v>118</v>
      </c>
      <c r="E16" s="43">
        <v>142</v>
      </c>
      <c r="F16" s="43">
        <v>134</v>
      </c>
      <c r="G16" s="43">
        <v>120</v>
      </c>
      <c r="H16" s="43">
        <v>159</v>
      </c>
      <c r="I16" s="178"/>
    </row>
    <row r="17" spans="1:10" ht="21.75" customHeight="1" x14ac:dyDescent="0.3">
      <c r="A17" s="42"/>
      <c r="B17" s="42" t="s">
        <v>110</v>
      </c>
      <c r="C17" s="43">
        <v>133</v>
      </c>
      <c r="D17" s="43">
        <v>110</v>
      </c>
      <c r="E17" s="43">
        <v>129</v>
      </c>
      <c r="F17" s="43">
        <v>146</v>
      </c>
      <c r="G17" s="43">
        <v>123</v>
      </c>
      <c r="H17" s="43">
        <v>107</v>
      </c>
      <c r="I17" s="178"/>
    </row>
    <row r="18" spans="1:10" ht="21.75" customHeight="1" x14ac:dyDescent="0.3">
      <c r="A18" s="32"/>
      <c r="B18" s="42"/>
      <c r="C18" s="43"/>
      <c r="D18" s="43"/>
      <c r="E18" s="43"/>
      <c r="F18" s="43"/>
      <c r="G18" s="43"/>
      <c r="H18" s="43"/>
    </row>
    <row r="19" spans="1:10" ht="21.75" customHeight="1" x14ac:dyDescent="0.3">
      <c r="A19" s="42" t="s">
        <v>77</v>
      </c>
      <c r="B19" s="42" t="s">
        <v>108</v>
      </c>
      <c r="C19" s="43">
        <v>468</v>
      </c>
      <c r="D19" s="43">
        <v>419</v>
      </c>
      <c r="E19" s="43">
        <f>SUM(E20:E21)</f>
        <v>459</v>
      </c>
      <c r="F19" s="43">
        <f>SUM(F20:F21)</f>
        <v>497</v>
      </c>
      <c r="G19" s="43">
        <f>SUM(G20:G21)</f>
        <v>493</v>
      </c>
      <c r="H19" s="43">
        <f>SUM(H20:H21)</f>
        <v>359</v>
      </c>
      <c r="I19" s="178"/>
    </row>
    <row r="20" spans="1:10" ht="21.75" customHeight="1" x14ac:dyDescent="0.3">
      <c r="A20" s="32" t="s">
        <v>14</v>
      </c>
      <c r="B20" s="42" t="s">
        <v>109</v>
      </c>
      <c r="C20" s="43">
        <v>247</v>
      </c>
      <c r="D20" s="43">
        <v>222</v>
      </c>
      <c r="E20" s="43">
        <f>96+148</f>
        <v>244</v>
      </c>
      <c r="F20" s="43">
        <v>268</v>
      </c>
      <c r="G20" s="138">
        <v>250</v>
      </c>
      <c r="H20" s="138">
        <v>168</v>
      </c>
      <c r="I20" s="178"/>
    </row>
    <row r="21" spans="1:10" ht="21.75" customHeight="1" x14ac:dyDescent="0.3">
      <c r="A21" s="32"/>
      <c r="B21" s="42" t="s">
        <v>110</v>
      </c>
      <c r="C21" s="43">
        <v>221</v>
      </c>
      <c r="D21" s="43">
        <v>197</v>
      </c>
      <c r="E21" s="43">
        <f>74+141</f>
        <v>215</v>
      </c>
      <c r="F21" s="43">
        <v>229</v>
      </c>
      <c r="G21" s="138">
        <v>243</v>
      </c>
      <c r="H21" s="138">
        <v>191</v>
      </c>
      <c r="I21" s="178"/>
    </row>
    <row r="22" spans="1:10" ht="21.75" customHeight="1" x14ac:dyDescent="0.3">
      <c r="A22" s="48"/>
      <c r="B22" s="32"/>
      <c r="C22" s="54"/>
      <c r="D22" s="54"/>
      <c r="E22" s="54"/>
      <c r="F22" s="54"/>
      <c r="G22" s="54"/>
      <c r="H22" s="54"/>
    </row>
    <row r="23" spans="1:10" ht="21.75" customHeight="1" x14ac:dyDescent="0.3">
      <c r="A23" s="42" t="s">
        <v>15</v>
      </c>
      <c r="B23" s="42" t="s">
        <v>108</v>
      </c>
      <c r="C23" s="43">
        <v>420</v>
      </c>
      <c r="D23" s="43">
        <v>430</v>
      </c>
      <c r="E23" s="43">
        <f>SUM(E24:E25)</f>
        <v>417</v>
      </c>
      <c r="F23" s="43">
        <f>SUM(F24:F25)</f>
        <v>420</v>
      </c>
      <c r="G23" s="43">
        <f>SUM(G24:G25)</f>
        <v>362</v>
      </c>
      <c r="H23" s="43">
        <f>SUM(H24:H25)</f>
        <v>348</v>
      </c>
      <c r="I23" s="178"/>
    </row>
    <row r="24" spans="1:10" ht="21.75" customHeight="1" x14ac:dyDescent="0.3">
      <c r="A24" s="32" t="s">
        <v>16</v>
      </c>
      <c r="B24" s="32" t="s">
        <v>118</v>
      </c>
      <c r="C24" s="43">
        <v>234</v>
      </c>
      <c r="D24" s="43">
        <v>234</v>
      </c>
      <c r="E24" s="43">
        <v>214</v>
      </c>
      <c r="F24" s="43">
        <v>214</v>
      </c>
      <c r="G24" s="43">
        <v>187</v>
      </c>
      <c r="H24" s="43">
        <v>193</v>
      </c>
      <c r="I24" s="178"/>
    </row>
    <row r="25" spans="1:10" ht="21.75" customHeight="1" x14ac:dyDescent="0.3">
      <c r="A25" s="42"/>
      <c r="B25" s="42" t="s">
        <v>110</v>
      </c>
      <c r="C25" s="43">
        <v>186</v>
      </c>
      <c r="D25" s="43">
        <v>196</v>
      </c>
      <c r="E25" s="43">
        <v>203</v>
      </c>
      <c r="F25" s="43">
        <v>206</v>
      </c>
      <c r="G25" s="43">
        <v>175</v>
      </c>
      <c r="H25" s="43">
        <v>155</v>
      </c>
      <c r="I25" s="178"/>
      <c r="J25" s="17"/>
    </row>
    <row r="26" spans="1:10" ht="7.5" customHeight="1" x14ac:dyDescent="0.3">
      <c r="A26" s="59"/>
      <c r="B26" s="59"/>
      <c r="C26" s="58"/>
      <c r="D26" s="58"/>
      <c r="E26" s="58"/>
      <c r="F26" s="58"/>
      <c r="G26" s="58"/>
      <c r="H26" s="143"/>
    </row>
    <row r="27" spans="1:10" ht="7.5" customHeight="1" x14ac:dyDescent="0.3">
      <c r="A27" s="56"/>
      <c r="B27" s="56"/>
      <c r="C27" s="61"/>
      <c r="D27" s="61"/>
      <c r="E27" s="61"/>
      <c r="F27" s="61"/>
      <c r="G27" s="61"/>
      <c r="I27" s="178"/>
    </row>
    <row r="28" spans="1:10" ht="21.75" customHeight="1" x14ac:dyDescent="0.3">
      <c r="A28" s="28" t="s">
        <v>0</v>
      </c>
      <c r="B28" s="48" t="s">
        <v>117</v>
      </c>
      <c r="C28" s="63">
        <v>6452</v>
      </c>
      <c r="D28" s="63">
        <v>6199</v>
      </c>
      <c r="E28" s="63">
        <v>6178</v>
      </c>
      <c r="F28" s="63">
        <v>6498</v>
      </c>
      <c r="G28" s="47">
        <f t="shared" ref="G28:H30" si="0">SUM(G7,G11,G15,G19,G23)</f>
        <v>6751</v>
      </c>
      <c r="H28" s="47">
        <f t="shared" si="0"/>
        <v>6254</v>
      </c>
      <c r="I28" s="178"/>
    </row>
    <row r="29" spans="1:10" ht="21.75" customHeight="1" x14ac:dyDescent="0.3">
      <c r="A29" s="48" t="s">
        <v>1</v>
      </c>
      <c r="B29" s="69" t="s">
        <v>112</v>
      </c>
      <c r="C29" s="60">
        <v>3382</v>
      </c>
      <c r="D29" s="60">
        <v>3376</v>
      </c>
      <c r="E29" s="60">
        <v>3239</v>
      </c>
      <c r="F29" s="60">
        <v>3391</v>
      </c>
      <c r="G29" s="47">
        <f t="shared" si="0"/>
        <v>3493</v>
      </c>
      <c r="H29" s="47">
        <f>SUM(H8,H12,H16,H20,H24)</f>
        <v>3263</v>
      </c>
      <c r="I29" s="17"/>
      <c r="J29" s="17"/>
    </row>
    <row r="30" spans="1:10" ht="21.75" customHeight="1" x14ac:dyDescent="0.35">
      <c r="A30" s="34"/>
      <c r="B30" s="69" t="s">
        <v>113</v>
      </c>
      <c r="C30" s="60">
        <v>3055</v>
      </c>
      <c r="D30" s="60">
        <v>3076</v>
      </c>
      <c r="E30" s="60">
        <v>2960</v>
      </c>
      <c r="F30" s="60">
        <v>3107</v>
      </c>
      <c r="G30" s="47">
        <f t="shared" si="0"/>
        <v>3258</v>
      </c>
      <c r="H30" s="47">
        <f t="shared" si="0"/>
        <v>2991</v>
      </c>
      <c r="I30" s="178"/>
      <c r="J30" s="17"/>
    </row>
    <row r="31" spans="1:10" ht="7.5" customHeight="1" x14ac:dyDescent="0.3">
      <c r="A31" s="11"/>
      <c r="B31" s="11"/>
      <c r="C31" s="26"/>
      <c r="D31" s="26"/>
      <c r="E31" s="26"/>
      <c r="F31" s="62"/>
      <c r="G31" s="62"/>
      <c r="H31" s="62"/>
      <c r="I31" s="10"/>
    </row>
    <row r="32" spans="1:10" ht="21.75" customHeight="1" x14ac:dyDescent="0.3">
      <c r="A32" s="8"/>
      <c r="B32" s="8"/>
      <c r="C32" s="9"/>
      <c r="D32" s="9"/>
      <c r="E32" s="9"/>
      <c r="F32" s="9"/>
      <c r="G32" s="9"/>
      <c r="H32" s="9"/>
      <c r="I32" s="10"/>
    </row>
    <row r="33" spans="1:9" ht="21.75" customHeight="1" x14ac:dyDescent="0.3">
      <c r="A33" s="8"/>
      <c r="B33" s="2"/>
      <c r="C33" s="1"/>
      <c r="D33" s="1"/>
      <c r="E33" s="3"/>
      <c r="F33" s="1"/>
      <c r="G33" s="50"/>
      <c r="H33" s="50" t="s">
        <v>2</v>
      </c>
    </row>
    <row r="34" spans="1:9" ht="21.75" customHeight="1" x14ac:dyDescent="0.3">
      <c r="A34" s="8"/>
      <c r="B34" s="8"/>
      <c r="C34" s="9"/>
      <c r="D34" s="9"/>
      <c r="E34" s="9"/>
      <c r="F34" s="9"/>
      <c r="G34" s="51"/>
      <c r="H34" s="51" t="s">
        <v>3</v>
      </c>
    </row>
    <row r="35" spans="1:9" ht="15" customHeight="1" x14ac:dyDescent="0.3">
      <c r="A35" s="8"/>
      <c r="B35" s="8"/>
      <c r="C35" s="9"/>
      <c r="D35" s="9"/>
      <c r="E35" s="9"/>
      <c r="F35" s="9"/>
      <c r="G35" s="9"/>
      <c r="H35" s="9"/>
    </row>
    <row r="36" spans="1:9" ht="15" customHeight="1" x14ac:dyDescent="0.3">
      <c r="A36" s="8"/>
      <c r="B36" s="8"/>
      <c r="C36" s="9"/>
      <c r="D36" s="9"/>
      <c r="E36" s="9"/>
      <c r="F36" s="9"/>
      <c r="G36" s="9"/>
      <c r="H36" s="9"/>
    </row>
    <row r="37" spans="1:9" x14ac:dyDescent="0.3">
      <c r="A37" s="8"/>
      <c r="B37" s="8"/>
      <c r="C37" s="9"/>
      <c r="D37" s="9"/>
      <c r="E37" s="9"/>
      <c r="F37" s="9"/>
      <c r="G37" s="9"/>
      <c r="H37" s="9"/>
    </row>
    <row r="38" spans="1:9" x14ac:dyDescent="0.3">
      <c r="A38" s="8"/>
      <c r="B38" s="8"/>
      <c r="C38" s="9"/>
      <c r="D38" s="9"/>
      <c r="E38" s="9"/>
      <c r="F38" s="9"/>
      <c r="G38" s="9"/>
      <c r="H38" s="9"/>
    </row>
    <row r="39" spans="1:9" x14ac:dyDescent="0.3">
      <c r="A39" s="8"/>
      <c r="B39" s="8"/>
      <c r="C39" s="9"/>
      <c r="D39" s="9"/>
      <c r="E39" s="9"/>
      <c r="F39" s="9"/>
      <c r="G39" s="9"/>
      <c r="H39" s="9"/>
      <c r="I39" s="178"/>
    </row>
    <row r="40" spans="1:9" x14ac:dyDescent="0.3">
      <c r="A40" s="8"/>
      <c r="B40" s="8"/>
      <c r="C40" s="9"/>
      <c r="D40" s="9"/>
      <c r="E40" s="9"/>
      <c r="F40" s="9"/>
      <c r="G40" s="9"/>
      <c r="H40" s="9"/>
    </row>
    <row r="42" spans="1:9" x14ac:dyDescent="0.3">
      <c r="A42" s="2"/>
      <c r="B42" s="2"/>
    </row>
    <row r="44" spans="1:9" x14ac:dyDescent="0.3">
      <c r="A44" s="7"/>
    </row>
    <row r="46" spans="1:9" ht="12" customHeight="1" x14ac:dyDescent="0.3">
      <c r="B46" s="7"/>
    </row>
    <row r="49" spans="1:9" s="4" customFormat="1" x14ac:dyDescent="0.3">
      <c r="A49" s="1"/>
      <c r="B49" s="1"/>
    </row>
    <row r="51" spans="1:9" x14ac:dyDescent="0.3">
      <c r="I51" s="178"/>
    </row>
    <row r="56" spans="1:9" x14ac:dyDescent="0.3">
      <c r="I56" s="17"/>
    </row>
  </sheetData>
  <mergeCells count="1">
    <mergeCell ref="C4:H4"/>
  </mergeCells>
  <pageMargins left="0.7" right="0.7" top="0.5" bottom="0.5" header="0.3" footer="0.3"/>
  <pageSetup paperSize="9" scale="80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C529F-4F39-4713-9C0C-D7CFD2A3D516}">
  <sheetPr>
    <tabColor rgb="FF7030A0"/>
  </sheetPr>
  <dimension ref="A1:L48"/>
  <sheetViews>
    <sheetView view="pageBreakPreview" topLeftCell="A22" zoomScale="85" zoomScaleSheetLayoutView="85" workbookViewId="0">
      <selection activeCell="B65" sqref="B65"/>
    </sheetView>
  </sheetViews>
  <sheetFormatPr defaultColWidth="11.44140625" defaultRowHeight="15.6" x14ac:dyDescent="0.3"/>
  <cols>
    <col min="1" max="1" width="20.88671875" style="244" customWidth="1"/>
    <col min="2" max="2" width="22.44140625" style="244" customWidth="1"/>
    <col min="3" max="8" width="11" style="259" customWidth="1"/>
    <col min="9" max="16384" width="11.44140625" style="244"/>
  </cols>
  <sheetData>
    <row r="1" spans="1:12" ht="21.75" customHeight="1" x14ac:dyDescent="0.35">
      <c r="A1" s="241" t="s">
        <v>267</v>
      </c>
      <c r="B1" s="229" t="s">
        <v>241</v>
      </c>
      <c r="C1" s="242"/>
      <c r="D1" s="243"/>
      <c r="E1" s="243"/>
      <c r="F1" s="243"/>
      <c r="G1" s="243"/>
      <c r="H1" s="243"/>
    </row>
    <row r="2" spans="1:12" ht="21.75" customHeight="1" x14ac:dyDescent="0.35">
      <c r="A2" s="245" t="s">
        <v>268</v>
      </c>
      <c r="B2" s="230" t="s">
        <v>242</v>
      </c>
      <c r="C2" s="242"/>
      <c r="D2" s="246"/>
      <c r="E2" s="246"/>
      <c r="F2" s="246"/>
      <c r="G2" s="246"/>
      <c r="H2" s="246"/>
    </row>
    <row r="3" spans="1:12" ht="21.75" customHeight="1" x14ac:dyDescent="0.35">
      <c r="A3" s="247"/>
      <c r="B3" s="247"/>
      <c r="C3" s="242"/>
      <c r="D3" s="242"/>
      <c r="E3" s="248"/>
      <c r="F3" s="288"/>
      <c r="G3" s="288"/>
      <c r="H3" s="288"/>
    </row>
    <row r="4" spans="1:12" ht="21.75" customHeight="1" x14ac:dyDescent="0.3">
      <c r="A4" s="250" t="s">
        <v>269</v>
      </c>
      <c r="B4" s="251" t="s">
        <v>5</v>
      </c>
      <c r="C4" s="252" t="s">
        <v>219</v>
      </c>
      <c r="D4" s="252"/>
      <c r="E4" s="252"/>
      <c r="F4" s="252"/>
      <c r="G4" s="252"/>
      <c r="H4" s="252"/>
    </row>
    <row r="5" spans="1:12" ht="21.75" customHeight="1" x14ac:dyDescent="0.3">
      <c r="A5" s="253" t="s">
        <v>270</v>
      </c>
      <c r="B5" s="254" t="s">
        <v>7</v>
      </c>
      <c r="C5" s="255">
        <v>2017</v>
      </c>
      <c r="D5" s="255">
        <v>2018</v>
      </c>
      <c r="E5" s="255">
        <v>2019</v>
      </c>
      <c r="F5" s="255">
        <v>2020</v>
      </c>
      <c r="G5" s="255">
        <v>2021</v>
      </c>
      <c r="H5" s="255">
        <v>2022</v>
      </c>
    </row>
    <row r="6" spans="1:12" ht="7.5" customHeight="1" x14ac:dyDescent="0.35">
      <c r="A6" s="257"/>
      <c r="B6" s="247"/>
      <c r="C6" s="258"/>
      <c r="D6" s="258"/>
      <c r="E6" s="258"/>
      <c r="F6" s="258"/>
      <c r="G6" s="258"/>
    </row>
    <row r="7" spans="1:12" ht="21.75" customHeight="1" x14ac:dyDescent="0.3">
      <c r="A7" s="260" t="s">
        <v>8</v>
      </c>
      <c r="B7" s="260" t="s">
        <v>108</v>
      </c>
      <c r="C7" s="261">
        <f t="shared" ref="C7:H7" si="0">SUM(C8:C9)</f>
        <v>1267</v>
      </c>
      <c r="D7" s="261">
        <f t="shared" si="0"/>
        <v>1167</v>
      </c>
      <c r="E7" s="261">
        <f t="shared" si="0"/>
        <v>1337</v>
      </c>
      <c r="F7" s="261">
        <f t="shared" si="0"/>
        <v>1305</v>
      </c>
      <c r="G7" s="261">
        <f t="shared" si="0"/>
        <v>1406</v>
      </c>
      <c r="H7" s="289">
        <f t="shared" si="0"/>
        <v>1767</v>
      </c>
      <c r="I7" s="290"/>
    </row>
    <row r="8" spans="1:12" ht="21.75" customHeight="1" x14ac:dyDescent="0.3">
      <c r="A8" s="230" t="s">
        <v>9</v>
      </c>
      <c r="B8" s="260" t="s">
        <v>109</v>
      </c>
      <c r="C8" s="261">
        <f>SUM('T2.3(a)'!C9+'T2.3(b)'!C9+'T2.3(c)'!C9+'T2.3(d)'!C9)</f>
        <v>644</v>
      </c>
      <c r="D8" s="261">
        <v>601</v>
      </c>
      <c r="E8" s="261">
        <f>SUM('T2.3(a)'!E9+'T2.3(b)'!E9+'T2.3(c)'!E9+'T2.3(d)'!E9)</f>
        <v>710</v>
      </c>
      <c r="F8" s="261">
        <f>SUM('T2.3(a)'!F9+'T2.3(b)'!F9+'T2.3(c)'!F9+'T2.3(d)'!F9)</f>
        <v>705</v>
      </c>
      <c r="G8" s="261">
        <v>750</v>
      </c>
      <c r="H8" s="291">
        <v>978</v>
      </c>
      <c r="I8" s="290"/>
    </row>
    <row r="9" spans="1:12" ht="21.75" customHeight="1" x14ac:dyDescent="0.3">
      <c r="A9" s="260"/>
      <c r="B9" s="260" t="s">
        <v>110</v>
      </c>
      <c r="C9" s="261">
        <f>SUM('T2.3(a)'!C10+'T2.3(b)'!C10+'T2.3(c)'!C10+'T2.3(d)'!C10)</f>
        <v>623</v>
      </c>
      <c r="D9" s="261">
        <v>566</v>
      </c>
      <c r="E9" s="261">
        <f>SUM('T2.3(a)'!E10+'T2.3(b)'!E10+'T2.3(c)'!E10+'T2.3(d)'!E10)</f>
        <v>627</v>
      </c>
      <c r="F9" s="261">
        <f>SUM('T2.3(a)'!F10+'T2.3(b)'!F10+'T2.3(c)'!F10+'T2.3(d)'!F10)</f>
        <v>600</v>
      </c>
      <c r="G9" s="261">
        <v>656</v>
      </c>
      <c r="H9" s="291">
        <v>789</v>
      </c>
      <c r="I9" s="290"/>
    </row>
    <row r="10" spans="1:12" ht="21.75" customHeight="1" x14ac:dyDescent="0.3">
      <c r="A10" s="260"/>
      <c r="B10" s="230"/>
      <c r="C10" s="267"/>
      <c r="D10" s="267"/>
      <c r="E10" s="267"/>
      <c r="F10" s="267"/>
      <c r="G10" s="267"/>
      <c r="H10" s="291"/>
      <c r="I10" s="276"/>
    </row>
    <row r="11" spans="1:12" ht="21.75" customHeight="1" x14ac:dyDescent="0.3">
      <c r="A11" s="260" t="s">
        <v>12</v>
      </c>
      <c r="B11" s="260" t="s">
        <v>108</v>
      </c>
      <c r="C11" s="261">
        <f>SUM(C12:C13)</f>
        <v>223</v>
      </c>
      <c r="D11" s="261">
        <f>SUM(D12:D13)</f>
        <v>186</v>
      </c>
      <c r="E11" s="261">
        <f>SUM(E12:E13)</f>
        <v>233</v>
      </c>
      <c r="F11" s="261">
        <v>222</v>
      </c>
      <c r="G11" s="261">
        <f>SUM(G12:G13)</f>
        <v>241</v>
      </c>
      <c r="H11" s="289">
        <f>SUM(H12:H13)</f>
        <v>314</v>
      </c>
      <c r="I11" s="290"/>
    </row>
    <row r="12" spans="1:12" ht="21.75" customHeight="1" x14ac:dyDescent="0.3">
      <c r="A12" s="230" t="s">
        <v>13</v>
      </c>
      <c r="B12" s="260" t="s">
        <v>109</v>
      </c>
      <c r="C12" s="261">
        <f>SUM('T2.3(a)'!C13+'T2.3(b)'!C13+'T2.3(c)'!C13+'T2.3(d)'!C13)</f>
        <v>136</v>
      </c>
      <c r="D12" s="261">
        <v>113</v>
      </c>
      <c r="E12" s="261">
        <f>SUM('T2.3(a)'!E13+'T2.3(b)'!E13+'T2.3(c)'!E13+'T2.3(d)'!E13)</f>
        <v>119</v>
      </c>
      <c r="F12" s="261">
        <v>125</v>
      </c>
      <c r="G12" s="261">
        <v>129</v>
      </c>
      <c r="H12" s="291">
        <v>187</v>
      </c>
      <c r="I12" s="290"/>
    </row>
    <row r="13" spans="1:12" ht="21.75" customHeight="1" x14ac:dyDescent="0.3">
      <c r="A13" s="260"/>
      <c r="B13" s="260" t="s">
        <v>110</v>
      </c>
      <c r="C13" s="261">
        <f>SUM('T2.3(a)'!C14+'T2.3(b)'!C14+'T2.3(c)'!C14+'T2.3(d)'!C14)</f>
        <v>87</v>
      </c>
      <c r="D13" s="261">
        <v>73</v>
      </c>
      <c r="E13" s="261">
        <f>SUM('T2.3(a)'!E14+'T2.3(b)'!E14+'T2.3(c)'!E14+'T2.3(d)'!E14)</f>
        <v>114</v>
      </c>
      <c r="F13" s="261">
        <v>97</v>
      </c>
      <c r="G13" s="261">
        <v>112</v>
      </c>
      <c r="H13" s="291">
        <v>127</v>
      </c>
      <c r="I13" s="290"/>
      <c r="L13" s="263"/>
    </row>
    <row r="14" spans="1:12" ht="21.75" customHeight="1" x14ac:dyDescent="0.3">
      <c r="A14" s="260"/>
      <c r="B14" s="230"/>
      <c r="C14" s="267"/>
      <c r="D14" s="267"/>
      <c r="E14" s="267"/>
      <c r="F14" s="267"/>
      <c r="G14" s="267"/>
      <c r="H14" s="291"/>
      <c r="I14" s="276"/>
    </row>
    <row r="15" spans="1:12" ht="21.75" customHeight="1" x14ac:dyDescent="0.3">
      <c r="A15" s="260" t="s">
        <v>10</v>
      </c>
      <c r="B15" s="260" t="s">
        <v>108</v>
      </c>
      <c r="C15" s="261">
        <f>SUM(C16:C17)</f>
        <v>89</v>
      </c>
      <c r="D15" s="261">
        <f>SUM(D16:D17)</f>
        <v>35</v>
      </c>
      <c r="E15" s="261">
        <f>SUM(E16:E17)</f>
        <v>82</v>
      </c>
      <c r="F15" s="261">
        <v>8</v>
      </c>
      <c r="G15" s="261">
        <f>SUM(G16:G17)</f>
        <v>95</v>
      </c>
      <c r="H15" s="289">
        <f>SUM(H16:H17)</f>
        <v>69</v>
      </c>
      <c r="I15" s="290"/>
    </row>
    <row r="16" spans="1:12" ht="21.75" customHeight="1" x14ac:dyDescent="0.3">
      <c r="A16" s="230" t="s">
        <v>11</v>
      </c>
      <c r="B16" s="260" t="s">
        <v>109</v>
      </c>
      <c r="C16" s="261">
        <f>SUM('T2.3(a)'!C17+'T2.3(b)'!C17+'T2.3(c)'!C17+'T2.3(d)'!C17)</f>
        <v>46</v>
      </c>
      <c r="D16" s="292">
        <v>15</v>
      </c>
      <c r="E16" s="261">
        <f>SUM('T2.3(a)'!E17+'T2.3(b)'!E17+'T2.3(c)'!E17+'T2.3(d)'!E17)</f>
        <v>52</v>
      </c>
      <c r="F16" s="261">
        <v>5</v>
      </c>
      <c r="G16" s="261">
        <v>57</v>
      </c>
      <c r="H16" s="291">
        <v>36</v>
      </c>
      <c r="I16" s="290"/>
    </row>
    <row r="17" spans="1:12" ht="21.75" customHeight="1" x14ac:dyDescent="0.3">
      <c r="A17" s="260"/>
      <c r="B17" s="260" t="s">
        <v>110</v>
      </c>
      <c r="C17" s="261">
        <f>SUM('T2.3(a)'!C18+'T2.3(b)'!C18+'T2.3(c)'!C18+'T2.3(d)'!C18)</f>
        <v>43</v>
      </c>
      <c r="D17" s="292">
        <v>20</v>
      </c>
      <c r="E17" s="261">
        <f>SUM('T2.3(a)'!E18+'T2.3(b)'!E18+'T2.3(c)'!E18+'T2.3(d)'!E18)</f>
        <v>30</v>
      </c>
      <c r="F17" s="261">
        <v>3</v>
      </c>
      <c r="G17" s="261">
        <v>38</v>
      </c>
      <c r="H17" s="291">
        <v>33</v>
      </c>
      <c r="I17" s="290"/>
    </row>
    <row r="18" spans="1:12" ht="21.75" customHeight="1" x14ac:dyDescent="0.3">
      <c r="A18" s="230"/>
      <c r="B18" s="260"/>
      <c r="C18" s="261"/>
      <c r="D18" s="261"/>
      <c r="E18" s="261"/>
      <c r="F18" s="261"/>
      <c r="G18" s="261"/>
      <c r="H18" s="291"/>
      <c r="I18" s="276"/>
    </row>
    <row r="19" spans="1:12" ht="21.75" customHeight="1" x14ac:dyDescent="0.3">
      <c r="A19" s="260" t="s">
        <v>77</v>
      </c>
      <c r="B19" s="260" t="s">
        <v>108</v>
      </c>
      <c r="C19" s="261">
        <f t="shared" ref="C19:H19" si="1">SUM(C20:C21)</f>
        <v>117</v>
      </c>
      <c r="D19" s="261">
        <f t="shared" si="1"/>
        <v>224</v>
      </c>
      <c r="E19" s="261">
        <f t="shared" si="1"/>
        <v>108</v>
      </c>
      <c r="F19" s="261">
        <f t="shared" si="1"/>
        <v>217</v>
      </c>
      <c r="G19" s="261">
        <f t="shared" si="1"/>
        <v>123</v>
      </c>
      <c r="H19" s="289">
        <f t="shared" si="1"/>
        <v>172</v>
      </c>
      <c r="I19" s="290"/>
    </row>
    <row r="20" spans="1:12" ht="21.75" customHeight="1" x14ac:dyDescent="0.3">
      <c r="A20" s="230" t="s">
        <v>14</v>
      </c>
      <c r="B20" s="260" t="s">
        <v>109</v>
      </c>
      <c r="C20" s="261">
        <f>SUM('T2.3(a)'!C21+'T2.3(b)'!C21+'T2.3(c)'!C21+'T2.3(d)'!C21)</f>
        <v>85</v>
      </c>
      <c r="D20" s="261">
        <v>149</v>
      </c>
      <c r="E20" s="261">
        <f>SUM('T2.3(a)'!E21+'T2.3(b)'!E21+'T2.3(c)'!E21+'T2.3(d)'!E21)</f>
        <v>84</v>
      </c>
      <c r="F20" s="261">
        <f>SUM('T2.3(a)'!F21+'T2.3(b)'!F21+'T2.3(c)'!F21+'T2.3(d)'!F21)</f>
        <v>147</v>
      </c>
      <c r="G20" s="261">
        <v>89</v>
      </c>
      <c r="H20" s="291">
        <v>118</v>
      </c>
      <c r="I20" s="290"/>
      <c r="L20" s="293"/>
    </row>
    <row r="21" spans="1:12" ht="21.75" customHeight="1" x14ac:dyDescent="0.3">
      <c r="A21" s="230"/>
      <c r="B21" s="260" t="s">
        <v>110</v>
      </c>
      <c r="C21" s="261">
        <f>SUM('T2.3(a)'!C22+'T2.3(b)'!C22+'T2.3(c)'!C22+'T2.3(d)'!C22)</f>
        <v>32</v>
      </c>
      <c r="D21" s="261">
        <v>75</v>
      </c>
      <c r="E21" s="261">
        <f>SUM('T2.3(a)'!E22+'T2.3(b)'!E22+'T2.3(c)'!E22+'T2.3(d)'!E22)</f>
        <v>24</v>
      </c>
      <c r="F21" s="261">
        <f>SUM('T2.3(a)'!F22+'T2.3(b)'!F22+'T2.3(c)'!F22+'T2.3(d)'!F22)</f>
        <v>70</v>
      </c>
      <c r="G21" s="261">
        <v>34</v>
      </c>
      <c r="H21" s="291">
        <v>54</v>
      </c>
      <c r="I21" s="290"/>
      <c r="L21" s="293"/>
    </row>
    <row r="22" spans="1:12" ht="7.5" customHeight="1" x14ac:dyDescent="0.3">
      <c r="A22" s="268"/>
      <c r="B22" s="268"/>
      <c r="C22" s="294"/>
      <c r="D22" s="294"/>
      <c r="E22" s="294"/>
      <c r="F22" s="294"/>
      <c r="G22" s="294"/>
      <c r="H22" s="269"/>
      <c r="I22" s="276"/>
      <c r="L22" s="293">
        <f>SUM(H22+H18)</f>
        <v>0</v>
      </c>
    </row>
    <row r="23" spans="1:12" ht="7.5" customHeight="1" x14ac:dyDescent="0.3">
      <c r="A23" s="271"/>
      <c r="B23" s="271"/>
      <c r="C23" s="295"/>
      <c r="D23" s="295"/>
      <c r="E23" s="295"/>
      <c r="F23" s="295"/>
      <c r="G23" s="295"/>
      <c r="I23" s="276"/>
    </row>
    <row r="24" spans="1:12" ht="21.75" customHeight="1" x14ac:dyDescent="0.3">
      <c r="A24" s="229" t="s">
        <v>0</v>
      </c>
      <c r="B24" s="273" t="s">
        <v>117</v>
      </c>
      <c r="C24" s="296">
        <f t="shared" ref="C24:G26" si="2">C7+C11+C15+C19</f>
        <v>1696</v>
      </c>
      <c r="D24" s="297">
        <f t="shared" si="2"/>
        <v>1612</v>
      </c>
      <c r="E24" s="296">
        <f t="shared" si="2"/>
        <v>1760</v>
      </c>
      <c r="F24" s="296">
        <f t="shared" si="2"/>
        <v>1752</v>
      </c>
      <c r="G24" s="298">
        <f t="shared" si="2"/>
        <v>1865</v>
      </c>
      <c r="H24" s="297">
        <f>H19+H11+H15+H7</f>
        <v>2322</v>
      </c>
      <c r="I24" s="290"/>
    </row>
    <row r="25" spans="1:12" ht="21.75" customHeight="1" x14ac:dyDescent="0.3">
      <c r="A25" s="273" t="s">
        <v>1</v>
      </c>
      <c r="B25" s="229" t="s">
        <v>112</v>
      </c>
      <c r="C25" s="299">
        <f t="shared" si="2"/>
        <v>911</v>
      </c>
      <c r="D25" s="299">
        <f t="shared" si="2"/>
        <v>878</v>
      </c>
      <c r="E25" s="299">
        <f t="shared" si="2"/>
        <v>965</v>
      </c>
      <c r="F25" s="299">
        <f t="shared" si="2"/>
        <v>982</v>
      </c>
      <c r="G25" s="299">
        <f t="shared" si="2"/>
        <v>1025</v>
      </c>
      <c r="H25" s="299">
        <f>H20+H12+H16+H8</f>
        <v>1319</v>
      </c>
      <c r="I25" s="290"/>
    </row>
    <row r="26" spans="1:12" ht="21.75" customHeight="1" x14ac:dyDescent="0.35">
      <c r="A26" s="247"/>
      <c r="B26" s="229" t="s">
        <v>113</v>
      </c>
      <c r="C26" s="299">
        <f t="shared" si="2"/>
        <v>785</v>
      </c>
      <c r="D26" s="299">
        <f t="shared" si="2"/>
        <v>734</v>
      </c>
      <c r="E26" s="299">
        <f t="shared" si="2"/>
        <v>795</v>
      </c>
      <c r="F26" s="299">
        <f t="shared" si="2"/>
        <v>770</v>
      </c>
      <c r="G26" s="299">
        <f t="shared" si="2"/>
        <v>840</v>
      </c>
      <c r="H26" s="299">
        <f>H21+H13+H17+H9</f>
        <v>1003</v>
      </c>
      <c r="I26" s="290"/>
    </row>
    <row r="27" spans="1:12" ht="7.5" customHeight="1" x14ac:dyDescent="0.3">
      <c r="A27" s="300"/>
      <c r="B27" s="300"/>
      <c r="C27" s="279"/>
      <c r="D27" s="279"/>
      <c r="E27" s="279"/>
      <c r="F27" s="279"/>
      <c r="G27" s="301"/>
      <c r="H27" s="301"/>
      <c r="I27" s="138"/>
    </row>
    <row r="28" spans="1:12" ht="21.75" customHeight="1" x14ac:dyDescent="0.3">
      <c r="A28" s="229"/>
      <c r="B28" s="273"/>
      <c r="C28" s="302"/>
      <c r="D28" s="302"/>
      <c r="E28" s="302"/>
      <c r="F28" s="302"/>
      <c r="G28" s="302"/>
      <c r="H28" s="302"/>
      <c r="I28" s="138"/>
    </row>
    <row r="29" spans="1:12" ht="21.75" customHeight="1" x14ac:dyDescent="0.3">
      <c r="A29" s="280"/>
      <c r="B29" s="282"/>
      <c r="C29" s="244"/>
      <c r="D29" s="244"/>
      <c r="E29" s="283"/>
      <c r="F29" s="244"/>
      <c r="G29" s="284"/>
      <c r="H29" s="284" t="s">
        <v>2</v>
      </c>
    </row>
    <row r="30" spans="1:12" ht="21.75" customHeight="1" x14ac:dyDescent="0.3">
      <c r="A30" s="280"/>
      <c r="B30" s="280"/>
      <c r="C30" s="285"/>
      <c r="D30" s="285"/>
      <c r="E30" s="285"/>
      <c r="F30" s="285"/>
      <c r="G30" s="286"/>
      <c r="H30" s="286" t="s">
        <v>3</v>
      </c>
    </row>
    <row r="31" spans="1:12" ht="21.75" customHeight="1" x14ac:dyDescent="0.3">
      <c r="A31" s="280"/>
      <c r="B31" s="280"/>
      <c r="C31" s="285"/>
      <c r="D31" s="285"/>
      <c r="E31" s="285"/>
      <c r="F31" s="285"/>
      <c r="G31" s="285"/>
      <c r="H31" s="285"/>
      <c r="I31" s="138"/>
    </row>
    <row r="32" spans="1:12" ht="21.75" customHeight="1" x14ac:dyDescent="0.3">
      <c r="A32" s="280"/>
      <c r="B32" s="282"/>
      <c r="C32" s="244"/>
      <c r="D32" s="244"/>
      <c r="E32" s="283"/>
      <c r="F32" s="244"/>
      <c r="G32" s="284"/>
      <c r="H32" s="284"/>
    </row>
    <row r="33" spans="1:8" ht="21.75" customHeight="1" x14ac:dyDescent="0.3">
      <c r="A33" s="280"/>
      <c r="B33" s="280"/>
      <c r="C33" s="285"/>
      <c r="D33" s="285"/>
      <c r="E33" s="285"/>
      <c r="F33" s="285"/>
      <c r="G33" s="286"/>
      <c r="H33" s="286"/>
    </row>
    <row r="34" spans="1:8" ht="15" customHeight="1" x14ac:dyDescent="0.3">
      <c r="A34" s="280"/>
      <c r="B34" s="280"/>
      <c r="C34" s="285"/>
      <c r="D34" s="285"/>
      <c r="E34" s="285"/>
      <c r="F34" s="285"/>
      <c r="G34" s="285"/>
      <c r="H34" s="285"/>
    </row>
    <row r="35" spans="1:8" ht="15" customHeight="1" x14ac:dyDescent="0.3">
      <c r="A35" s="280"/>
      <c r="B35" s="280"/>
      <c r="C35" s="285"/>
      <c r="D35" s="285"/>
      <c r="E35" s="285"/>
      <c r="F35" s="285"/>
      <c r="G35" s="285"/>
      <c r="H35" s="285"/>
    </row>
    <row r="36" spans="1:8" x14ac:dyDescent="0.3">
      <c r="A36" s="280"/>
      <c r="B36" s="280"/>
      <c r="C36" s="285"/>
      <c r="D36" s="285"/>
      <c r="E36" s="285"/>
      <c r="F36" s="285"/>
      <c r="G36" s="285"/>
      <c r="H36" s="285"/>
    </row>
    <row r="37" spans="1:8" x14ac:dyDescent="0.3">
      <c r="A37" s="280"/>
      <c r="B37" s="280"/>
      <c r="C37" s="285"/>
      <c r="D37" s="285"/>
      <c r="E37" s="285"/>
      <c r="F37" s="285"/>
      <c r="G37" s="285"/>
      <c r="H37" s="285"/>
    </row>
    <row r="38" spans="1:8" x14ac:dyDescent="0.3">
      <c r="A38" s="280"/>
      <c r="B38" s="280"/>
      <c r="C38" s="285"/>
      <c r="D38" s="285"/>
      <c r="E38" s="285"/>
      <c r="F38" s="285"/>
      <c r="G38" s="285"/>
      <c r="H38" s="285"/>
    </row>
    <row r="39" spans="1:8" x14ac:dyDescent="0.3">
      <c r="A39" s="280"/>
      <c r="B39" s="280"/>
      <c r="C39" s="285"/>
      <c r="D39" s="285"/>
      <c r="E39" s="285"/>
      <c r="F39" s="285"/>
      <c r="G39" s="285"/>
      <c r="H39" s="285"/>
    </row>
    <row r="41" spans="1:8" x14ac:dyDescent="0.3">
      <c r="A41" s="282"/>
      <c r="B41" s="282"/>
    </row>
    <row r="43" spans="1:8" x14ac:dyDescent="0.3">
      <c r="A43" s="287"/>
    </row>
    <row r="45" spans="1:8" ht="12" customHeight="1" x14ac:dyDescent="0.3">
      <c r="B45" s="287"/>
    </row>
    <row r="48" spans="1:8" s="259" customFormat="1" x14ac:dyDescent="0.3">
      <c r="A48" s="244"/>
      <c r="B48" s="244"/>
    </row>
  </sheetData>
  <sheetProtection selectLockedCells="1" selectUnlockedCells="1"/>
  <mergeCells count="1">
    <mergeCell ref="C4:H4"/>
  </mergeCells>
  <printOptions horizontalCentered="1"/>
  <pageMargins left="0.7" right="0.7" top="0.75" bottom="0.75" header="0.3" footer="0.3"/>
  <pageSetup paperSize="9" scale="75" firstPageNumber="5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8125E-F944-4C80-AB4B-FC591D96C353}">
  <sheetPr>
    <tabColor rgb="FF7030A0"/>
  </sheetPr>
  <dimension ref="A1:L49"/>
  <sheetViews>
    <sheetView view="pageBreakPreview" topLeftCell="A19" zoomScale="85" zoomScaleSheetLayoutView="85" workbookViewId="0">
      <selection activeCell="B65" sqref="B65"/>
    </sheetView>
  </sheetViews>
  <sheetFormatPr defaultColWidth="11.44140625" defaultRowHeight="15.6" x14ac:dyDescent="0.3"/>
  <cols>
    <col min="1" max="1" width="20.88671875" style="244" customWidth="1"/>
    <col min="2" max="2" width="22.44140625" style="244" customWidth="1"/>
    <col min="3" max="8" width="11" style="259" customWidth="1"/>
    <col min="9" max="16384" width="11.44140625" style="244"/>
  </cols>
  <sheetData>
    <row r="1" spans="1:8" ht="21.75" customHeight="1" x14ac:dyDescent="0.35">
      <c r="A1" s="241" t="s">
        <v>271</v>
      </c>
      <c r="B1" s="229" t="s">
        <v>243</v>
      </c>
      <c r="C1" s="242"/>
      <c r="D1" s="243"/>
      <c r="E1" s="243"/>
      <c r="F1" s="243"/>
      <c r="G1" s="243"/>
      <c r="H1" s="243"/>
    </row>
    <row r="2" spans="1:8" ht="21.75" customHeight="1" x14ac:dyDescent="0.35">
      <c r="A2" s="245" t="s">
        <v>272</v>
      </c>
      <c r="B2" s="230" t="s">
        <v>244</v>
      </c>
      <c r="C2" s="242"/>
      <c r="D2" s="246"/>
      <c r="E2" s="246"/>
      <c r="F2" s="246"/>
      <c r="G2" s="246"/>
      <c r="H2" s="246"/>
    </row>
    <row r="3" spans="1:8" ht="21.75" customHeight="1" x14ac:dyDescent="0.35">
      <c r="A3" s="245"/>
      <c r="B3" s="230"/>
      <c r="C3" s="242"/>
      <c r="D3" s="246"/>
      <c r="E3" s="246"/>
      <c r="F3" s="246"/>
      <c r="G3" s="246"/>
      <c r="H3" s="246"/>
    </row>
    <row r="4" spans="1:8" ht="21.75" customHeight="1" x14ac:dyDescent="0.35">
      <c r="A4" s="247"/>
      <c r="B4" s="247"/>
      <c r="C4" s="303"/>
      <c r="D4" s="303"/>
      <c r="E4" s="304"/>
      <c r="F4" s="288"/>
      <c r="G4" s="305"/>
      <c r="H4" s="305" t="s">
        <v>116</v>
      </c>
    </row>
    <row r="5" spans="1:8" ht="21.75" customHeight="1" x14ac:dyDescent="0.3">
      <c r="A5" s="250" t="s">
        <v>269</v>
      </c>
      <c r="B5" s="251" t="s">
        <v>5</v>
      </c>
      <c r="C5" s="252" t="s">
        <v>219</v>
      </c>
      <c r="D5" s="252"/>
      <c r="E5" s="252"/>
      <c r="F5" s="252"/>
      <c r="G5" s="252"/>
      <c r="H5" s="252"/>
    </row>
    <row r="6" spans="1:8" ht="21.75" customHeight="1" x14ac:dyDescent="0.3">
      <c r="A6" s="253" t="s">
        <v>270</v>
      </c>
      <c r="B6" s="254" t="s">
        <v>7</v>
      </c>
      <c r="C6" s="255">
        <v>2017</v>
      </c>
      <c r="D6" s="255">
        <v>2018</v>
      </c>
      <c r="E6" s="255">
        <v>2019</v>
      </c>
      <c r="F6" s="255">
        <v>2020</v>
      </c>
      <c r="G6" s="255">
        <v>2021</v>
      </c>
      <c r="H6" s="255">
        <v>2022</v>
      </c>
    </row>
    <row r="7" spans="1:8" ht="7.5" customHeight="1" x14ac:dyDescent="0.35">
      <c r="A7" s="257"/>
      <c r="B7" s="247"/>
      <c r="C7" s="258"/>
      <c r="D7" s="258"/>
      <c r="E7" s="258"/>
      <c r="F7" s="258"/>
      <c r="G7" s="258"/>
    </row>
    <row r="8" spans="1:8" ht="21.75" customHeight="1" x14ac:dyDescent="0.3">
      <c r="A8" s="260" t="s">
        <v>8</v>
      </c>
      <c r="B8" s="260" t="s">
        <v>108</v>
      </c>
      <c r="C8" s="261">
        <f t="shared" ref="C8:H8" si="0">SUM(C9:C10)</f>
        <v>1013</v>
      </c>
      <c r="D8" s="261">
        <f t="shared" si="0"/>
        <v>981</v>
      </c>
      <c r="E8" s="261">
        <f t="shared" si="0"/>
        <v>1082</v>
      </c>
      <c r="F8" s="261">
        <f t="shared" si="0"/>
        <v>1038</v>
      </c>
      <c r="G8" s="261">
        <f t="shared" si="0"/>
        <v>1107</v>
      </c>
      <c r="H8" s="289">
        <f t="shared" si="0"/>
        <v>1385</v>
      </c>
    </row>
    <row r="9" spans="1:8" ht="21.75" customHeight="1" x14ac:dyDescent="0.3">
      <c r="A9" s="230" t="s">
        <v>9</v>
      </c>
      <c r="B9" s="260" t="s">
        <v>109</v>
      </c>
      <c r="C9" s="261">
        <v>502</v>
      </c>
      <c r="D9" s="261">
        <v>506</v>
      </c>
      <c r="E9" s="261">
        <v>563</v>
      </c>
      <c r="F9" s="261">
        <v>555</v>
      </c>
      <c r="G9" s="261">
        <v>597</v>
      </c>
      <c r="H9" s="291">
        <v>751</v>
      </c>
    </row>
    <row r="10" spans="1:8" ht="21.75" customHeight="1" x14ac:dyDescent="0.3">
      <c r="A10" s="260"/>
      <c r="B10" s="260" t="s">
        <v>110</v>
      </c>
      <c r="C10" s="261">
        <v>511</v>
      </c>
      <c r="D10" s="261">
        <v>475</v>
      </c>
      <c r="E10" s="261">
        <v>519</v>
      </c>
      <c r="F10" s="261">
        <v>483</v>
      </c>
      <c r="G10" s="261">
        <v>510</v>
      </c>
      <c r="H10" s="291">
        <v>634</v>
      </c>
    </row>
    <row r="11" spans="1:8" ht="21.75" customHeight="1" x14ac:dyDescent="0.3">
      <c r="A11" s="260"/>
      <c r="B11" s="230"/>
      <c r="C11" s="267"/>
      <c r="D11" s="267"/>
      <c r="E11" s="267"/>
      <c r="F11" s="267"/>
      <c r="G11" s="267"/>
      <c r="H11" s="291"/>
    </row>
    <row r="12" spans="1:8" ht="21.75" customHeight="1" x14ac:dyDescent="0.3">
      <c r="A12" s="260" t="s">
        <v>12</v>
      </c>
      <c r="B12" s="260" t="s">
        <v>108</v>
      </c>
      <c r="C12" s="261">
        <f t="shared" ref="C12:H12" si="1">SUM(C13:C14)</f>
        <v>143</v>
      </c>
      <c r="D12" s="261">
        <f t="shared" si="1"/>
        <v>127</v>
      </c>
      <c r="E12" s="261">
        <f t="shared" si="1"/>
        <v>151</v>
      </c>
      <c r="F12" s="261">
        <f t="shared" si="1"/>
        <v>147</v>
      </c>
      <c r="G12" s="261">
        <f t="shared" si="1"/>
        <v>150</v>
      </c>
      <c r="H12" s="289">
        <f t="shared" si="1"/>
        <v>203</v>
      </c>
    </row>
    <row r="13" spans="1:8" ht="21.75" customHeight="1" x14ac:dyDescent="0.3">
      <c r="A13" s="230" t="s">
        <v>13</v>
      </c>
      <c r="B13" s="260" t="s">
        <v>109</v>
      </c>
      <c r="C13" s="261">
        <v>87</v>
      </c>
      <c r="D13" s="261">
        <v>85</v>
      </c>
      <c r="E13" s="261">
        <v>79</v>
      </c>
      <c r="F13" s="261">
        <v>84</v>
      </c>
      <c r="G13" s="261">
        <v>79</v>
      </c>
      <c r="H13" s="291">
        <v>116</v>
      </c>
    </row>
    <row r="14" spans="1:8" ht="21.75" customHeight="1" x14ac:dyDescent="0.3">
      <c r="A14" s="260"/>
      <c r="B14" s="260" t="s">
        <v>110</v>
      </c>
      <c r="C14" s="261">
        <v>56</v>
      </c>
      <c r="D14" s="261">
        <v>42</v>
      </c>
      <c r="E14" s="261">
        <v>72</v>
      </c>
      <c r="F14" s="261">
        <v>63</v>
      </c>
      <c r="G14" s="261">
        <v>71</v>
      </c>
      <c r="H14" s="291">
        <v>87</v>
      </c>
    </row>
    <row r="15" spans="1:8" ht="21.75" customHeight="1" x14ac:dyDescent="0.3">
      <c r="A15" s="260"/>
      <c r="B15" s="230"/>
      <c r="C15" s="267"/>
      <c r="D15" s="267"/>
      <c r="E15" s="267"/>
      <c r="F15" s="267"/>
      <c r="G15" s="267"/>
      <c r="H15" s="291"/>
    </row>
    <row r="16" spans="1:8" ht="21.75" customHeight="1" x14ac:dyDescent="0.3">
      <c r="A16" s="260" t="s">
        <v>10</v>
      </c>
      <c r="B16" s="260" t="s">
        <v>108</v>
      </c>
      <c r="C16" s="261">
        <f t="shared" ref="C16:H16" si="2">SUM(C17:C18)</f>
        <v>43</v>
      </c>
      <c r="D16" s="261">
        <f t="shared" si="2"/>
        <v>13</v>
      </c>
      <c r="E16" s="261">
        <f t="shared" si="2"/>
        <v>41</v>
      </c>
      <c r="F16" s="261">
        <f t="shared" si="2"/>
        <v>3</v>
      </c>
      <c r="G16" s="261">
        <f t="shared" si="2"/>
        <v>41</v>
      </c>
      <c r="H16" s="289">
        <f t="shared" si="2"/>
        <v>24</v>
      </c>
    </row>
    <row r="17" spans="1:12" ht="21.75" customHeight="1" x14ac:dyDescent="0.3">
      <c r="A17" s="230" t="s">
        <v>11</v>
      </c>
      <c r="B17" s="260" t="s">
        <v>109</v>
      </c>
      <c r="C17" s="261">
        <v>28</v>
      </c>
      <c r="D17" s="261">
        <v>6</v>
      </c>
      <c r="E17" s="261">
        <v>28</v>
      </c>
      <c r="F17" s="261">
        <v>1</v>
      </c>
      <c r="G17" s="261">
        <v>23</v>
      </c>
      <c r="H17" s="291">
        <v>10</v>
      </c>
    </row>
    <row r="18" spans="1:12" ht="21.75" customHeight="1" x14ac:dyDescent="0.3">
      <c r="A18" s="260"/>
      <c r="B18" s="260" t="s">
        <v>110</v>
      </c>
      <c r="C18" s="261">
        <v>15</v>
      </c>
      <c r="D18" s="261">
        <v>7</v>
      </c>
      <c r="E18" s="261">
        <v>13</v>
      </c>
      <c r="F18" s="261">
        <v>2</v>
      </c>
      <c r="G18" s="261">
        <v>18</v>
      </c>
      <c r="H18" s="291">
        <v>14</v>
      </c>
      <c r="L18" s="263"/>
    </row>
    <row r="19" spans="1:12" ht="21.75" customHeight="1" x14ac:dyDescent="0.3">
      <c r="A19" s="230"/>
      <c r="B19" s="260"/>
      <c r="C19" s="261"/>
      <c r="D19" s="261"/>
      <c r="E19" s="261"/>
      <c r="F19" s="261"/>
      <c r="G19" s="261"/>
      <c r="H19" s="291"/>
    </row>
    <row r="20" spans="1:12" ht="21.75" customHeight="1" x14ac:dyDescent="0.3">
      <c r="A20" s="260" t="s">
        <v>77</v>
      </c>
      <c r="B20" s="260" t="s">
        <v>108</v>
      </c>
      <c r="C20" s="261">
        <f t="shared" ref="C20:H20" si="3">SUM(C21:C22)</f>
        <v>91</v>
      </c>
      <c r="D20" s="261">
        <f t="shared" si="3"/>
        <v>147</v>
      </c>
      <c r="E20" s="261">
        <f t="shared" si="3"/>
        <v>87</v>
      </c>
      <c r="F20" s="261">
        <f t="shared" si="3"/>
        <v>141</v>
      </c>
      <c r="G20" s="261">
        <f t="shared" si="3"/>
        <v>100</v>
      </c>
      <c r="H20" s="289">
        <f t="shared" si="3"/>
        <v>114</v>
      </c>
    </row>
    <row r="21" spans="1:12" ht="21.75" customHeight="1" x14ac:dyDescent="0.35">
      <c r="A21" s="230" t="s">
        <v>14</v>
      </c>
      <c r="B21" s="260" t="s">
        <v>109</v>
      </c>
      <c r="C21" s="261">
        <v>62</v>
      </c>
      <c r="D21" s="261">
        <v>100</v>
      </c>
      <c r="E21" s="261">
        <v>67</v>
      </c>
      <c r="F21" s="306">
        <v>96</v>
      </c>
      <c r="G21" s="306">
        <v>69</v>
      </c>
      <c r="H21" s="291">
        <v>77</v>
      </c>
    </row>
    <row r="22" spans="1:12" ht="21.75" customHeight="1" x14ac:dyDescent="0.35">
      <c r="A22" s="230"/>
      <c r="B22" s="260" t="s">
        <v>110</v>
      </c>
      <c r="C22" s="261">
        <v>29</v>
      </c>
      <c r="D22" s="261">
        <v>47</v>
      </c>
      <c r="E22" s="261">
        <v>20</v>
      </c>
      <c r="F22" s="306">
        <v>45</v>
      </c>
      <c r="G22" s="306">
        <v>31</v>
      </c>
      <c r="H22" s="291">
        <v>37</v>
      </c>
    </row>
    <row r="23" spans="1:12" ht="7.5" customHeight="1" x14ac:dyDescent="0.35">
      <c r="A23" s="268"/>
      <c r="B23" s="268"/>
      <c r="C23" s="294"/>
      <c r="D23" s="294"/>
      <c r="E23" s="294"/>
      <c r="F23" s="294"/>
      <c r="G23" s="294"/>
      <c r="H23" s="303"/>
    </row>
    <row r="24" spans="1:12" ht="7.5" customHeight="1" x14ac:dyDescent="0.3">
      <c r="A24" s="271"/>
      <c r="B24" s="271"/>
      <c r="C24" s="295"/>
      <c r="D24" s="295"/>
      <c r="E24" s="295"/>
      <c r="F24" s="295"/>
      <c r="G24" s="295"/>
    </row>
    <row r="25" spans="1:12" ht="21.75" customHeight="1" x14ac:dyDescent="0.3">
      <c r="A25" s="229" t="s">
        <v>0</v>
      </c>
      <c r="B25" s="273" t="s">
        <v>117</v>
      </c>
      <c r="C25" s="297">
        <f t="shared" ref="C25:G27" si="4">C20+C12+C16+C8</f>
        <v>1290</v>
      </c>
      <c r="D25" s="297">
        <f t="shared" si="4"/>
        <v>1268</v>
      </c>
      <c r="E25" s="296">
        <f t="shared" si="4"/>
        <v>1361</v>
      </c>
      <c r="F25" s="297">
        <f t="shared" si="4"/>
        <v>1329</v>
      </c>
      <c r="G25" s="297">
        <f t="shared" si="4"/>
        <v>1398</v>
      </c>
      <c r="H25" s="297">
        <f>H20+H12+H16+H8</f>
        <v>1726</v>
      </c>
      <c r="I25" s="138"/>
    </row>
    <row r="26" spans="1:12" ht="21.75" customHeight="1" x14ac:dyDescent="0.3">
      <c r="A26" s="273" t="s">
        <v>1</v>
      </c>
      <c r="B26" s="229" t="s">
        <v>112</v>
      </c>
      <c r="C26" s="299">
        <f t="shared" si="4"/>
        <v>679</v>
      </c>
      <c r="D26" s="299">
        <f t="shared" si="4"/>
        <v>697</v>
      </c>
      <c r="E26" s="299">
        <f t="shared" si="4"/>
        <v>737</v>
      </c>
      <c r="F26" s="299">
        <f t="shared" si="4"/>
        <v>736</v>
      </c>
      <c r="G26" s="299">
        <f t="shared" si="4"/>
        <v>768</v>
      </c>
      <c r="H26" s="299">
        <f>H21+H13+H17+H9</f>
        <v>954</v>
      </c>
      <c r="I26" s="138"/>
    </row>
    <row r="27" spans="1:12" ht="21.75" customHeight="1" x14ac:dyDescent="0.35">
      <c r="A27" s="247"/>
      <c r="B27" s="229" t="s">
        <v>113</v>
      </c>
      <c r="C27" s="299">
        <f t="shared" si="4"/>
        <v>611</v>
      </c>
      <c r="D27" s="299">
        <f t="shared" si="4"/>
        <v>571</v>
      </c>
      <c r="E27" s="299">
        <f t="shared" si="4"/>
        <v>624</v>
      </c>
      <c r="F27" s="299">
        <f t="shared" si="4"/>
        <v>593</v>
      </c>
      <c r="G27" s="299">
        <f t="shared" si="4"/>
        <v>630</v>
      </c>
      <c r="H27" s="299">
        <f>H22+H14+H18+H10</f>
        <v>772</v>
      </c>
      <c r="I27" s="138"/>
    </row>
    <row r="28" spans="1:12" ht="7.5" customHeight="1" x14ac:dyDescent="0.3">
      <c r="A28" s="300"/>
      <c r="B28" s="300"/>
      <c r="C28" s="279"/>
      <c r="D28" s="279"/>
      <c r="E28" s="279"/>
      <c r="F28" s="279"/>
      <c r="G28" s="301"/>
      <c r="H28" s="301"/>
      <c r="I28" s="138"/>
    </row>
    <row r="29" spans="1:12" ht="21.75" customHeight="1" x14ac:dyDescent="0.3">
      <c r="A29" s="229"/>
      <c r="B29" s="273"/>
      <c r="C29" s="302"/>
      <c r="D29" s="302"/>
      <c r="E29" s="302"/>
      <c r="F29" s="302"/>
      <c r="G29" s="302"/>
      <c r="H29" s="302"/>
      <c r="I29" s="138"/>
    </row>
    <row r="30" spans="1:12" ht="21.75" customHeight="1" x14ac:dyDescent="0.3">
      <c r="A30" s="280"/>
      <c r="B30" s="282"/>
      <c r="C30" s="244"/>
      <c r="D30" s="244"/>
      <c r="E30" s="283"/>
      <c r="F30" s="244"/>
      <c r="G30" s="284"/>
      <c r="H30" s="284" t="s">
        <v>2</v>
      </c>
    </row>
    <row r="31" spans="1:12" ht="21.75" customHeight="1" x14ac:dyDescent="0.3">
      <c r="A31" s="280"/>
      <c r="B31" s="280"/>
      <c r="C31" s="285"/>
      <c r="D31" s="285"/>
      <c r="E31" s="285"/>
      <c r="F31" s="285"/>
      <c r="G31" s="286"/>
      <c r="H31" s="286" t="s">
        <v>3</v>
      </c>
    </row>
    <row r="32" spans="1:12" ht="21.75" customHeight="1" x14ac:dyDescent="0.3">
      <c r="A32" s="280"/>
      <c r="B32" s="280"/>
      <c r="C32" s="285"/>
      <c r="D32" s="285"/>
      <c r="E32" s="285"/>
      <c r="F32" s="285"/>
      <c r="G32" s="285"/>
      <c r="H32" s="285"/>
      <c r="I32" s="138"/>
    </row>
    <row r="33" spans="1:8" ht="21.75" customHeight="1" x14ac:dyDescent="0.3">
      <c r="A33" s="280"/>
      <c r="B33" s="282"/>
      <c r="C33" s="244"/>
      <c r="D33" s="244"/>
      <c r="E33" s="283"/>
      <c r="F33" s="244"/>
      <c r="G33" s="284"/>
      <c r="H33" s="284"/>
    </row>
    <row r="34" spans="1:8" ht="21.75" customHeight="1" x14ac:dyDescent="0.3">
      <c r="A34" s="280"/>
      <c r="B34" s="280"/>
      <c r="C34" s="285"/>
      <c r="D34" s="285"/>
      <c r="E34" s="285"/>
      <c r="F34" s="285"/>
      <c r="G34" s="286"/>
      <c r="H34" s="286"/>
    </row>
    <row r="35" spans="1:8" ht="15" customHeight="1" x14ac:dyDescent="0.3">
      <c r="A35" s="280"/>
      <c r="B35" s="280"/>
      <c r="C35" s="285"/>
      <c r="D35" s="285"/>
      <c r="E35" s="285"/>
      <c r="F35" s="285"/>
      <c r="G35" s="285"/>
      <c r="H35" s="285"/>
    </row>
    <row r="36" spans="1:8" ht="15" customHeight="1" x14ac:dyDescent="0.3">
      <c r="A36" s="280"/>
      <c r="B36" s="280"/>
      <c r="C36" s="285"/>
      <c r="D36" s="285"/>
      <c r="E36" s="285"/>
      <c r="F36" s="285"/>
      <c r="G36" s="285"/>
      <c r="H36" s="285"/>
    </row>
    <row r="37" spans="1:8" x14ac:dyDescent="0.3">
      <c r="A37" s="280"/>
      <c r="B37" s="280"/>
      <c r="C37" s="285"/>
      <c r="D37" s="285"/>
      <c r="E37" s="285"/>
      <c r="F37" s="285"/>
      <c r="G37" s="285"/>
      <c r="H37" s="285"/>
    </row>
    <row r="38" spans="1:8" x14ac:dyDescent="0.3">
      <c r="A38" s="280"/>
      <c r="B38" s="280"/>
      <c r="C38" s="285"/>
      <c r="D38" s="285"/>
      <c r="E38" s="285"/>
      <c r="F38" s="285"/>
      <c r="G38" s="285"/>
      <c r="H38" s="285"/>
    </row>
    <row r="39" spans="1:8" x14ac:dyDescent="0.3">
      <c r="A39" s="280"/>
      <c r="B39" s="280"/>
      <c r="C39" s="285"/>
      <c r="D39" s="285"/>
      <c r="E39" s="285"/>
      <c r="F39" s="285"/>
      <c r="G39" s="285"/>
      <c r="H39" s="285"/>
    </row>
    <row r="40" spans="1:8" x14ac:dyDescent="0.3">
      <c r="A40" s="280"/>
      <c r="B40" s="280"/>
      <c r="C40" s="285"/>
      <c r="D40" s="285"/>
      <c r="E40" s="285"/>
      <c r="F40" s="285"/>
      <c r="G40" s="285"/>
      <c r="H40" s="285"/>
    </row>
    <row r="42" spans="1:8" x14ac:dyDescent="0.3">
      <c r="A42" s="282"/>
      <c r="B42" s="282"/>
    </row>
    <row r="44" spans="1:8" x14ac:dyDescent="0.3">
      <c r="A44" s="287"/>
    </row>
    <row r="46" spans="1:8" ht="12" customHeight="1" x14ac:dyDescent="0.3">
      <c r="B46" s="287"/>
    </row>
    <row r="49" spans="1:2" s="259" customFormat="1" x14ac:dyDescent="0.3">
      <c r="A49" s="244"/>
      <c r="B49" s="244"/>
    </row>
  </sheetData>
  <sheetProtection selectLockedCells="1" selectUnlockedCells="1"/>
  <mergeCells count="1">
    <mergeCell ref="C5:H5"/>
  </mergeCells>
  <printOptions horizontalCentered="1"/>
  <pageMargins left="0.7" right="0.7" top="0.75" bottom="0.75" header="0.3" footer="0.3"/>
  <pageSetup paperSize="9" scale="75" firstPageNumber="5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7D42-EDBB-4D67-9CE7-F53071EA9BFD}">
  <sheetPr>
    <tabColor rgb="FF7030A0"/>
  </sheetPr>
  <dimension ref="A1:L49"/>
  <sheetViews>
    <sheetView view="pageBreakPreview" topLeftCell="A19" zoomScale="85" zoomScaleSheetLayoutView="85" workbookViewId="0">
      <selection activeCell="B65" sqref="B65"/>
    </sheetView>
  </sheetViews>
  <sheetFormatPr defaultColWidth="11.44140625" defaultRowHeight="15.6" x14ac:dyDescent="0.3"/>
  <cols>
    <col min="1" max="1" width="20.88671875" style="244" customWidth="1"/>
    <col min="2" max="2" width="22.44140625" style="244" customWidth="1"/>
    <col min="3" max="8" width="11" style="259" customWidth="1"/>
    <col min="9" max="16384" width="11.44140625" style="244"/>
  </cols>
  <sheetData>
    <row r="1" spans="1:8" ht="21.75" customHeight="1" x14ac:dyDescent="0.35">
      <c r="A1" s="241" t="s">
        <v>271</v>
      </c>
      <c r="B1" s="229" t="s">
        <v>243</v>
      </c>
      <c r="C1" s="242"/>
      <c r="D1" s="243"/>
      <c r="E1" s="243"/>
      <c r="F1" s="243"/>
      <c r="G1" s="243"/>
      <c r="H1" s="243"/>
    </row>
    <row r="2" spans="1:8" ht="21.75" customHeight="1" x14ac:dyDescent="0.35">
      <c r="A2" s="245" t="s">
        <v>272</v>
      </c>
      <c r="B2" s="230" t="s">
        <v>244</v>
      </c>
      <c r="C2" s="242"/>
      <c r="D2" s="246"/>
      <c r="E2" s="246"/>
      <c r="F2" s="246"/>
      <c r="G2" s="246"/>
      <c r="H2" s="246"/>
    </row>
    <row r="3" spans="1:8" ht="21.75" customHeight="1" x14ac:dyDescent="0.35">
      <c r="A3" s="245"/>
      <c r="B3" s="230"/>
      <c r="C3" s="242"/>
      <c r="D3" s="246"/>
      <c r="E3" s="246"/>
      <c r="F3" s="246"/>
      <c r="G3" s="246"/>
      <c r="H3" s="246"/>
    </row>
    <row r="4" spans="1:8" ht="21.75" customHeight="1" x14ac:dyDescent="0.35">
      <c r="A4" s="247"/>
      <c r="B4" s="247"/>
      <c r="C4" s="242"/>
      <c r="D4" s="242"/>
      <c r="E4" s="248"/>
      <c r="F4" s="307"/>
      <c r="G4" s="308"/>
      <c r="H4" s="308" t="s">
        <v>273</v>
      </c>
    </row>
    <row r="5" spans="1:8" ht="21.75" customHeight="1" x14ac:dyDescent="0.3">
      <c r="A5" s="250" t="s">
        <v>269</v>
      </c>
      <c r="B5" s="251" t="s">
        <v>5</v>
      </c>
      <c r="C5" s="252" t="s">
        <v>274</v>
      </c>
      <c r="D5" s="252"/>
      <c r="E5" s="252"/>
      <c r="F5" s="252"/>
      <c r="G5" s="252"/>
      <c r="H5" s="252"/>
    </row>
    <row r="6" spans="1:8" ht="21.75" customHeight="1" x14ac:dyDescent="0.3">
      <c r="A6" s="253" t="s">
        <v>270</v>
      </c>
      <c r="B6" s="254" t="s">
        <v>7</v>
      </c>
      <c r="C6" s="255">
        <v>2017</v>
      </c>
      <c r="D6" s="255">
        <v>2018</v>
      </c>
      <c r="E6" s="255">
        <v>2019</v>
      </c>
      <c r="F6" s="255">
        <v>2020</v>
      </c>
      <c r="G6" s="255">
        <v>2021</v>
      </c>
      <c r="H6" s="255">
        <v>2022</v>
      </c>
    </row>
    <row r="7" spans="1:8" ht="7.5" customHeight="1" x14ac:dyDescent="0.35">
      <c r="A7" s="257"/>
      <c r="B7" s="247"/>
      <c r="C7" s="258"/>
      <c r="D7" s="258"/>
      <c r="E7" s="258"/>
      <c r="F7" s="258"/>
      <c r="G7" s="258"/>
    </row>
    <row r="8" spans="1:8" ht="21.75" customHeight="1" x14ac:dyDescent="0.3">
      <c r="A8" s="260" t="s">
        <v>8</v>
      </c>
      <c r="B8" s="260" t="s">
        <v>108</v>
      </c>
      <c r="C8" s="261">
        <f t="shared" ref="C8:H8" si="0">SUM(C9:C10)</f>
        <v>139</v>
      </c>
      <c r="D8" s="261">
        <f t="shared" si="0"/>
        <v>124</v>
      </c>
      <c r="E8" s="261">
        <f t="shared" si="0"/>
        <v>125</v>
      </c>
      <c r="F8" s="261">
        <f t="shared" si="0"/>
        <v>154</v>
      </c>
      <c r="G8" s="261">
        <f t="shared" si="0"/>
        <v>145</v>
      </c>
      <c r="H8" s="289">
        <f t="shared" si="0"/>
        <v>203</v>
      </c>
    </row>
    <row r="9" spans="1:8" ht="21.75" customHeight="1" x14ac:dyDescent="0.35">
      <c r="A9" s="230" t="s">
        <v>9</v>
      </c>
      <c r="B9" s="260" t="s">
        <v>109</v>
      </c>
      <c r="C9" s="261">
        <v>77</v>
      </c>
      <c r="D9" s="261">
        <v>63</v>
      </c>
      <c r="E9" s="261">
        <v>69</v>
      </c>
      <c r="F9" s="261">
        <v>88</v>
      </c>
      <c r="G9" s="247">
        <v>76</v>
      </c>
      <c r="H9" s="291">
        <v>122</v>
      </c>
    </row>
    <row r="10" spans="1:8" ht="21.75" customHeight="1" x14ac:dyDescent="0.35">
      <c r="A10" s="260"/>
      <c r="B10" s="260" t="s">
        <v>110</v>
      </c>
      <c r="C10" s="261">
        <v>62</v>
      </c>
      <c r="D10" s="261">
        <v>61</v>
      </c>
      <c r="E10" s="261">
        <v>56</v>
      </c>
      <c r="F10" s="261">
        <v>66</v>
      </c>
      <c r="G10" s="247">
        <v>69</v>
      </c>
      <c r="H10" s="291">
        <v>81</v>
      </c>
    </row>
    <row r="11" spans="1:8" ht="21.75" customHeight="1" x14ac:dyDescent="0.3">
      <c r="A11" s="260"/>
      <c r="B11" s="230"/>
      <c r="C11" s="267"/>
      <c r="D11" s="267"/>
      <c r="E11" s="267"/>
      <c r="F11" s="267"/>
      <c r="G11" s="267"/>
      <c r="H11" s="291"/>
    </row>
    <row r="12" spans="1:8" ht="21.75" customHeight="1" x14ac:dyDescent="0.3">
      <c r="A12" s="260" t="s">
        <v>12</v>
      </c>
      <c r="B12" s="260" t="s">
        <v>108</v>
      </c>
      <c r="C12" s="261">
        <f t="shared" ref="C12:H12" si="1">SUM(C13:C14)</f>
        <v>75</v>
      </c>
      <c r="D12" s="261">
        <f t="shared" si="1"/>
        <v>51</v>
      </c>
      <c r="E12" s="261">
        <f t="shared" si="1"/>
        <v>74</v>
      </c>
      <c r="F12" s="261">
        <f t="shared" si="1"/>
        <v>69</v>
      </c>
      <c r="G12" s="261">
        <f t="shared" si="1"/>
        <v>73</v>
      </c>
      <c r="H12" s="289">
        <f t="shared" si="1"/>
        <v>97</v>
      </c>
    </row>
    <row r="13" spans="1:8" ht="21.75" customHeight="1" x14ac:dyDescent="0.3">
      <c r="A13" s="230" t="s">
        <v>13</v>
      </c>
      <c r="B13" s="260" t="s">
        <v>109</v>
      </c>
      <c r="C13" s="261">
        <v>47</v>
      </c>
      <c r="D13" s="261">
        <v>27</v>
      </c>
      <c r="E13" s="261">
        <v>36</v>
      </c>
      <c r="F13" s="261">
        <v>36</v>
      </c>
      <c r="G13" s="261">
        <v>40</v>
      </c>
      <c r="H13" s="291">
        <v>65</v>
      </c>
    </row>
    <row r="14" spans="1:8" ht="21.75" customHeight="1" x14ac:dyDescent="0.3">
      <c r="A14" s="260"/>
      <c r="B14" s="260" t="s">
        <v>110</v>
      </c>
      <c r="C14" s="261">
        <v>28</v>
      </c>
      <c r="D14" s="261">
        <v>24</v>
      </c>
      <c r="E14" s="261">
        <v>38</v>
      </c>
      <c r="F14" s="261">
        <v>33</v>
      </c>
      <c r="G14" s="261">
        <v>33</v>
      </c>
      <c r="H14" s="291">
        <v>32</v>
      </c>
    </row>
    <row r="15" spans="1:8" ht="21.75" customHeight="1" x14ac:dyDescent="0.3">
      <c r="A15" s="260"/>
      <c r="B15" s="230"/>
      <c r="C15" s="267"/>
      <c r="D15" s="267"/>
      <c r="E15" s="267"/>
      <c r="F15" s="267"/>
      <c r="G15" s="267"/>
      <c r="H15" s="291"/>
    </row>
    <row r="16" spans="1:8" ht="21.75" customHeight="1" x14ac:dyDescent="0.3">
      <c r="A16" s="260" t="s">
        <v>10</v>
      </c>
      <c r="B16" s="260" t="s">
        <v>108</v>
      </c>
      <c r="C16" s="261">
        <f t="shared" ref="C16:H16" si="2">SUM(C17:C18)</f>
        <v>31</v>
      </c>
      <c r="D16" s="261">
        <f t="shared" si="2"/>
        <v>4</v>
      </c>
      <c r="E16" s="261">
        <f t="shared" si="2"/>
        <v>24</v>
      </c>
      <c r="F16" s="261">
        <f t="shared" si="2"/>
        <v>3</v>
      </c>
      <c r="G16" s="261">
        <f t="shared" si="2"/>
        <v>36</v>
      </c>
      <c r="H16" s="289">
        <f t="shared" si="2"/>
        <v>34</v>
      </c>
    </row>
    <row r="17" spans="1:12" ht="21.75" customHeight="1" x14ac:dyDescent="0.35">
      <c r="A17" s="230" t="s">
        <v>11</v>
      </c>
      <c r="B17" s="260" t="s">
        <v>109</v>
      </c>
      <c r="C17" s="261">
        <v>12</v>
      </c>
      <c r="D17" s="261">
        <v>3</v>
      </c>
      <c r="E17" s="261">
        <v>15</v>
      </c>
      <c r="F17" s="261">
        <v>2</v>
      </c>
      <c r="G17" s="247">
        <v>22</v>
      </c>
      <c r="H17" s="291">
        <v>21</v>
      </c>
    </row>
    <row r="18" spans="1:12" ht="21.75" customHeight="1" x14ac:dyDescent="0.35">
      <c r="A18" s="260"/>
      <c r="B18" s="260" t="s">
        <v>110</v>
      </c>
      <c r="C18" s="261">
        <v>19</v>
      </c>
      <c r="D18" s="261">
        <v>1</v>
      </c>
      <c r="E18" s="261">
        <v>9</v>
      </c>
      <c r="F18" s="261">
        <v>1</v>
      </c>
      <c r="G18" s="247">
        <v>14</v>
      </c>
      <c r="H18" s="291">
        <v>13</v>
      </c>
      <c r="L18" s="263"/>
    </row>
    <row r="19" spans="1:12" ht="21.75" customHeight="1" x14ac:dyDescent="0.3">
      <c r="A19" s="230"/>
      <c r="B19" s="260"/>
      <c r="C19" s="261"/>
      <c r="D19" s="261"/>
      <c r="E19" s="261"/>
      <c r="F19" s="261"/>
      <c r="G19" s="261"/>
      <c r="H19" s="291"/>
    </row>
    <row r="20" spans="1:12" ht="21.75" customHeight="1" x14ac:dyDescent="0.3">
      <c r="A20" s="260" t="s">
        <v>77</v>
      </c>
      <c r="B20" s="260" t="s">
        <v>108</v>
      </c>
      <c r="C20" s="261">
        <f t="shared" ref="C20:H20" si="3">SUM(C21:C22)</f>
        <v>21</v>
      </c>
      <c r="D20" s="261">
        <f t="shared" si="3"/>
        <v>46</v>
      </c>
      <c r="E20" s="261">
        <f t="shared" si="3"/>
        <v>14</v>
      </c>
      <c r="F20" s="261">
        <f t="shared" si="3"/>
        <v>57</v>
      </c>
      <c r="G20" s="261">
        <f t="shared" si="3"/>
        <v>12</v>
      </c>
      <c r="H20" s="289">
        <f t="shared" si="3"/>
        <v>45</v>
      </c>
    </row>
    <row r="21" spans="1:12" ht="21.75" customHeight="1" x14ac:dyDescent="0.3">
      <c r="A21" s="230" t="s">
        <v>14</v>
      </c>
      <c r="B21" s="260" t="s">
        <v>109</v>
      </c>
      <c r="C21" s="261">
        <v>19</v>
      </c>
      <c r="D21" s="261">
        <v>30</v>
      </c>
      <c r="E21" s="261">
        <v>11</v>
      </c>
      <c r="F21" s="261">
        <v>38</v>
      </c>
      <c r="G21" s="261">
        <v>10</v>
      </c>
      <c r="H21" s="291">
        <v>29</v>
      </c>
    </row>
    <row r="22" spans="1:12" ht="21.75" customHeight="1" x14ac:dyDescent="0.3">
      <c r="A22" s="230"/>
      <c r="B22" s="260" t="s">
        <v>110</v>
      </c>
      <c r="C22" s="261">
        <v>2</v>
      </c>
      <c r="D22" s="261">
        <v>16</v>
      </c>
      <c r="E22" s="261">
        <v>3</v>
      </c>
      <c r="F22" s="261">
        <v>19</v>
      </c>
      <c r="G22" s="261">
        <v>2</v>
      </c>
      <c r="H22" s="291">
        <v>16</v>
      </c>
    </row>
    <row r="23" spans="1:12" ht="7.5" customHeight="1" x14ac:dyDescent="0.3">
      <c r="A23" s="268"/>
      <c r="B23" s="268"/>
      <c r="C23" s="294"/>
      <c r="D23" s="294"/>
      <c r="E23" s="294"/>
      <c r="F23" s="294"/>
      <c r="G23" s="294"/>
      <c r="H23" s="269"/>
    </row>
    <row r="24" spans="1:12" ht="7.5" customHeight="1" x14ac:dyDescent="0.3">
      <c r="A24" s="271"/>
      <c r="B24" s="271"/>
      <c r="C24" s="295"/>
      <c r="D24" s="295"/>
      <c r="E24" s="295"/>
      <c r="F24" s="295"/>
      <c r="G24" s="295"/>
    </row>
    <row r="25" spans="1:12" ht="21.75" customHeight="1" x14ac:dyDescent="0.3">
      <c r="A25" s="229" t="s">
        <v>0</v>
      </c>
      <c r="B25" s="273" t="s">
        <v>117</v>
      </c>
      <c r="C25" s="297">
        <f t="shared" ref="C25:G27" si="4">C20+C12+C16+C8</f>
        <v>266</v>
      </c>
      <c r="D25" s="297">
        <f t="shared" si="4"/>
        <v>225</v>
      </c>
      <c r="E25" s="297">
        <f t="shared" si="4"/>
        <v>237</v>
      </c>
      <c r="F25" s="297">
        <f t="shared" si="4"/>
        <v>283</v>
      </c>
      <c r="G25" s="297">
        <f t="shared" si="4"/>
        <v>266</v>
      </c>
      <c r="H25" s="297">
        <f>H20+H12+H16+H8</f>
        <v>379</v>
      </c>
      <c r="I25" s="138"/>
    </row>
    <row r="26" spans="1:12" ht="21.75" customHeight="1" x14ac:dyDescent="0.3">
      <c r="A26" s="273" t="s">
        <v>1</v>
      </c>
      <c r="B26" s="229" t="s">
        <v>112</v>
      </c>
      <c r="C26" s="299">
        <f t="shared" si="4"/>
        <v>155</v>
      </c>
      <c r="D26" s="299">
        <f t="shared" si="4"/>
        <v>123</v>
      </c>
      <c r="E26" s="299">
        <f t="shared" si="4"/>
        <v>131</v>
      </c>
      <c r="F26" s="299">
        <f t="shared" si="4"/>
        <v>164</v>
      </c>
      <c r="G26" s="299">
        <f t="shared" si="4"/>
        <v>148</v>
      </c>
      <c r="H26" s="299">
        <f>H21+H13+H17+H9</f>
        <v>237</v>
      </c>
      <c r="I26" s="138"/>
    </row>
    <row r="27" spans="1:12" ht="21.75" customHeight="1" x14ac:dyDescent="0.35">
      <c r="A27" s="247"/>
      <c r="B27" s="229" t="s">
        <v>113</v>
      </c>
      <c r="C27" s="299">
        <f t="shared" si="4"/>
        <v>111</v>
      </c>
      <c r="D27" s="299">
        <f t="shared" si="4"/>
        <v>102</v>
      </c>
      <c r="E27" s="299">
        <f t="shared" si="4"/>
        <v>106</v>
      </c>
      <c r="F27" s="299">
        <f t="shared" si="4"/>
        <v>119</v>
      </c>
      <c r="G27" s="299">
        <f t="shared" si="4"/>
        <v>118</v>
      </c>
      <c r="H27" s="299">
        <f>H22+H14+H18+H10</f>
        <v>142</v>
      </c>
      <c r="I27" s="138"/>
    </row>
    <row r="28" spans="1:12" ht="7.5" customHeight="1" x14ac:dyDescent="0.3">
      <c r="A28" s="300"/>
      <c r="B28" s="300"/>
      <c r="C28" s="279"/>
      <c r="D28" s="279"/>
      <c r="E28" s="279"/>
      <c r="F28" s="279"/>
      <c r="G28" s="301"/>
      <c r="H28" s="301"/>
      <c r="I28" s="138"/>
    </row>
    <row r="29" spans="1:12" ht="21.75" customHeight="1" x14ac:dyDescent="0.3">
      <c r="A29" s="229"/>
      <c r="B29" s="273"/>
      <c r="C29" s="302"/>
      <c r="D29" s="302"/>
      <c r="E29" s="302"/>
      <c r="F29" s="302"/>
      <c r="G29" s="302"/>
      <c r="H29" s="302"/>
      <c r="I29" s="138"/>
    </row>
    <row r="30" spans="1:12" ht="21.75" customHeight="1" x14ac:dyDescent="0.3">
      <c r="A30" s="280"/>
      <c r="B30" s="282"/>
      <c r="C30" s="244"/>
      <c r="D30" s="244"/>
      <c r="E30" s="283"/>
      <c r="F30" s="244"/>
      <c r="G30" s="284"/>
      <c r="H30" s="284" t="s">
        <v>2</v>
      </c>
    </row>
    <row r="31" spans="1:12" ht="21.75" customHeight="1" x14ac:dyDescent="0.3">
      <c r="A31" s="280"/>
      <c r="B31" s="280"/>
      <c r="C31" s="285"/>
      <c r="D31" s="285"/>
      <c r="E31" s="285"/>
      <c r="F31" s="285"/>
      <c r="G31" s="286"/>
      <c r="H31" s="286" t="s">
        <v>3</v>
      </c>
    </row>
    <row r="32" spans="1:12" ht="21.75" customHeight="1" x14ac:dyDescent="0.3">
      <c r="A32" s="280"/>
      <c r="B32" s="280"/>
      <c r="C32" s="285"/>
      <c r="D32" s="285"/>
      <c r="E32" s="285"/>
      <c r="F32" s="285"/>
      <c r="G32" s="285"/>
      <c r="H32" s="285"/>
      <c r="I32" s="138"/>
    </row>
    <row r="33" spans="1:8" ht="21.75" customHeight="1" x14ac:dyDescent="0.3">
      <c r="A33" s="280"/>
      <c r="B33" s="282"/>
      <c r="C33" s="244"/>
      <c r="D33" s="244"/>
      <c r="E33" s="283"/>
      <c r="F33" s="244"/>
      <c r="G33" s="284"/>
      <c r="H33" s="284"/>
    </row>
    <row r="34" spans="1:8" ht="21.75" customHeight="1" x14ac:dyDescent="0.3">
      <c r="A34" s="280"/>
      <c r="B34" s="280"/>
      <c r="C34" s="285"/>
      <c r="D34" s="285"/>
      <c r="E34" s="285"/>
      <c r="F34" s="285"/>
      <c r="G34" s="286"/>
      <c r="H34" s="286"/>
    </row>
    <row r="35" spans="1:8" ht="15" customHeight="1" x14ac:dyDescent="0.3">
      <c r="A35" s="280"/>
      <c r="B35" s="280"/>
      <c r="C35" s="285"/>
      <c r="D35" s="285"/>
      <c r="E35" s="285"/>
      <c r="F35" s="285"/>
      <c r="G35" s="285"/>
      <c r="H35" s="285"/>
    </row>
    <row r="36" spans="1:8" ht="15" customHeight="1" x14ac:dyDescent="0.3">
      <c r="A36" s="280"/>
      <c r="B36" s="280"/>
      <c r="C36" s="285"/>
      <c r="D36" s="285"/>
      <c r="E36" s="285"/>
      <c r="F36" s="285"/>
      <c r="G36" s="285"/>
      <c r="H36" s="285"/>
    </row>
    <row r="37" spans="1:8" x14ac:dyDescent="0.3">
      <c r="A37" s="280"/>
      <c r="B37" s="280"/>
      <c r="C37" s="285"/>
      <c r="D37" s="285"/>
      <c r="E37" s="285"/>
      <c r="F37" s="285"/>
      <c r="G37" s="285"/>
      <c r="H37" s="285"/>
    </row>
    <row r="38" spans="1:8" x14ac:dyDescent="0.3">
      <c r="A38" s="280"/>
      <c r="B38" s="280"/>
      <c r="C38" s="285"/>
      <c r="D38" s="285"/>
      <c r="E38" s="285"/>
      <c r="F38" s="285"/>
      <c r="G38" s="285"/>
      <c r="H38" s="285"/>
    </row>
    <row r="39" spans="1:8" x14ac:dyDescent="0.3">
      <c r="A39" s="280"/>
      <c r="B39" s="280"/>
      <c r="C39" s="285"/>
      <c r="D39" s="285"/>
      <c r="E39" s="285"/>
      <c r="F39" s="285"/>
      <c r="G39" s="285"/>
      <c r="H39" s="285"/>
    </row>
    <row r="40" spans="1:8" x14ac:dyDescent="0.3">
      <c r="A40" s="280"/>
      <c r="B40" s="280"/>
      <c r="C40" s="285"/>
      <c r="D40" s="285"/>
      <c r="E40" s="285"/>
      <c r="F40" s="285"/>
      <c r="G40" s="285"/>
      <c r="H40" s="285"/>
    </row>
    <row r="42" spans="1:8" x14ac:dyDescent="0.3">
      <c r="A42" s="282"/>
      <c r="B42" s="282"/>
    </row>
    <row r="44" spans="1:8" x14ac:dyDescent="0.3">
      <c r="A44" s="287"/>
    </row>
    <row r="46" spans="1:8" ht="12" customHeight="1" x14ac:dyDescent="0.3">
      <c r="B46" s="287"/>
    </row>
    <row r="49" spans="1:2" s="259" customFormat="1" x14ac:dyDescent="0.3">
      <c r="A49" s="244"/>
      <c r="B49" s="244"/>
    </row>
  </sheetData>
  <sheetProtection selectLockedCells="1" selectUnlockedCells="1"/>
  <mergeCells count="1">
    <mergeCell ref="C5:H5"/>
  </mergeCells>
  <printOptions horizontalCentered="1"/>
  <pageMargins left="0.7" right="0.7" top="0.75" bottom="0.75" header="0.3" footer="0.3"/>
  <pageSetup paperSize="9" scale="75" firstPageNumber="5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04A35-0FD0-45C5-A2BB-D6325D902052}">
  <sheetPr>
    <tabColor rgb="FF7030A0"/>
  </sheetPr>
  <dimension ref="A1:L49"/>
  <sheetViews>
    <sheetView view="pageBreakPreview" topLeftCell="A19" zoomScale="85" zoomScaleSheetLayoutView="85" workbookViewId="0">
      <selection activeCell="B65" sqref="B65"/>
    </sheetView>
  </sheetViews>
  <sheetFormatPr defaultColWidth="11.44140625" defaultRowHeight="15.6" x14ac:dyDescent="0.3"/>
  <cols>
    <col min="1" max="1" width="20.88671875" style="244" customWidth="1"/>
    <col min="2" max="2" width="22.44140625" style="244" customWidth="1"/>
    <col min="3" max="8" width="11" style="259" customWidth="1"/>
    <col min="9" max="16384" width="11.44140625" style="244"/>
  </cols>
  <sheetData>
    <row r="1" spans="1:8" ht="21.75" customHeight="1" x14ac:dyDescent="0.35">
      <c r="A1" s="241" t="s">
        <v>271</v>
      </c>
      <c r="B1" s="229" t="s">
        <v>243</v>
      </c>
      <c r="C1" s="242"/>
      <c r="D1" s="243"/>
      <c r="E1" s="243"/>
      <c r="F1" s="243"/>
      <c r="G1" s="243"/>
      <c r="H1" s="243"/>
    </row>
    <row r="2" spans="1:8" ht="21.75" customHeight="1" x14ac:dyDescent="0.35">
      <c r="A2" s="245" t="s">
        <v>272</v>
      </c>
      <c r="B2" s="230" t="s">
        <v>244</v>
      </c>
      <c r="C2" s="242"/>
      <c r="D2" s="246"/>
      <c r="E2" s="246"/>
      <c r="F2" s="246"/>
      <c r="G2" s="246"/>
      <c r="H2" s="246"/>
    </row>
    <row r="3" spans="1:8" ht="21.75" customHeight="1" x14ac:dyDescent="0.35">
      <c r="A3" s="245"/>
      <c r="B3" s="230"/>
      <c r="C3" s="242"/>
      <c r="D3" s="246"/>
      <c r="E3" s="246"/>
      <c r="F3" s="246"/>
      <c r="G3" s="246"/>
      <c r="H3" s="246"/>
    </row>
    <row r="4" spans="1:8" ht="21.75" customHeight="1" x14ac:dyDescent="0.35">
      <c r="A4" s="247"/>
      <c r="B4" s="247"/>
      <c r="C4" s="242"/>
      <c r="D4" s="242"/>
      <c r="E4" s="248"/>
      <c r="F4" s="307"/>
      <c r="G4" s="308"/>
      <c r="H4" s="308" t="s">
        <v>275</v>
      </c>
    </row>
    <row r="5" spans="1:8" ht="21.75" customHeight="1" x14ac:dyDescent="0.3">
      <c r="A5" s="250" t="s">
        <v>276</v>
      </c>
      <c r="B5" s="251" t="s">
        <v>5</v>
      </c>
      <c r="C5" s="252" t="s">
        <v>266</v>
      </c>
      <c r="D5" s="252"/>
      <c r="E5" s="252"/>
      <c r="F5" s="252"/>
      <c r="G5" s="252"/>
      <c r="H5" s="252"/>
    </row>
    <row r="6" spans="1:8" ht="21.75" customHeight="1" x14ac:dyDescent="0.3">
      <c r="A6" s="253" t="s">
        <v>270</v>
      </c>
      <c r="B6" s="254" t="s">
        <v>7</v>
      </c>
      <c r="C6" s="255">
        <v>2017</v>
      </c>
      <c r="D6" s="255">
        <v>2018</v>
      </c>
      <c r="E6" s="255">
        <v>2019</v>
      </c>
      <c r="F6" s="255">
        <v>2020</v>
      </c>
      <c r="G6" s="255">
        <v>2021</v>
      </c>
      <c r="H6" s="255">
        <v>2022</v>
      </c>
    </row>
    <row r="7" spans="1:8" ht="7.5" customHeight="1" x14ac:dyDescent="0.35">
      <c r="A7" s="257"/>
      <c r="B7" s="247"/>
      <c r="C7" s="258"/>
      <c r="D7" s="258"/>
      <c r="E7" s="258"/>
      <c r="F7" s="258"/>
      <c r="G7" s="258"/>
    </row>
    <row r="8" spans="1:8" ht="21.75" customHeight="1" x14ac:dyDescent="0.3">
      <c r="A8" s="260" t="s">
        <v>8</v>
      </c>
      <c r="B8" s="260" t="s">
        <v>108</v>
      </c>
      <c r="C8" s="261">
        <f t="shared" ref="C8:H8" si="0">SUM(C9:C10)</f>
        <v>96</v>
      </c>
      <c r="D8" s="261">
        <f t="shared" si="0"/>
        <v>51</v>
      </c>
      <c r="E8" s="261">
        <f t="shared" si="0"/>
        <v>114</v>
      </c>
      <c r="F8" s="261">
        <f t="shared" si="0"/>
        <v>92</v>
      </c>
      <c r="G8" s="261">
        <f t="shared" si="0"/>
        <v>133</v>
      </c>
      <c r="H8" s="262">
        <f t="shared" si="0"/>
        <v>152</v>
      </c>
    </row>
    <row r="9" spans="1:8" ht="21.75" customHeight="1" x14ac:dyDescent="0.3">
      <c r="A9" s="230" t="s">
        <v>9</v>
      </c>
      <c r="B9" s="260" t="s">
        <v>109</v>
      </c>
      <c r="C9" s="261">
        <v>56</v>
      </c>
      <c r="D9" s="261">
        <v>27</v>
      </c>
      <c r="E9" s="261">
        <v>71</v>
      </c>
      <c r="F9" s="261">
        <v>53</v>
      </c>
      <c r="G9" s="261">
        <v>66</v>
      </c>
      <c r="H9" s="265">
        <v>87</v>
      </c>
    </row>
    <row r="10" spans="1:8" ht="21.75" customHeight="1" x14ac:dyDescent="0.3">
      <c r="A10" s="260"/>
      <c r="B10" s="260" t="s">
        <v>110</v>
      </c>
      <c r="C10" s="261">
        <v>40</v>
      </c>
      <c r="D10" s="261">
        <v>24</v>
      </c>
      <c r="E10" s="261">
        <v>43</v>
      </c>
      <c r="F10" s="261">
        <v>39</v>
      </c>
      <c r="G10" s="261">
        <v>67</v>
      </c>
      <c r="H10" s="265">
        <v>65</v>
      </c>
    </row>
    <row r="11" spans="1:8" ht="21.75" customHeight="1" x14ac:dyDescent="0.3">
      <c r="A11" s="260"/>
      <c r="B11" s="230"/>
      <c r="C11" s="267"/>
      <c r="D11" s="267"/>
      <c r="E11" s="267"/>
      <c r="F11" s="267"/>
      <c r="G11" s="267"/>
      <c r="H11" s="265"/>
    </row>
    <row r="12" spans="1:8" ht="21.75" customHeight="1" x14ac:dyDescent="0.3">
      <c r="A12" s="260" t="s">
        <v>12</v>
      </c>
      <c r="B12" s="260" t="s">
        <v>108</v>
      </c>
      <c r="C12" s="261">
        <f t="shared" ref="C12:H12" si="1">SUM(C13:C14)</f>
        <v>5</v>
      </c>
      <c r="D12" s="261">
        <f t="shared" si="1"/>
        <v>8</v>
      </c>
      <c r="E12" s="261">
        <f t="shared" si="1"/>
        <v>7</v>
      </c>
      <c r="F12" s="261">
        <f t="shared" si="1"/>
        <v>5</v>
      </c>
      <c r="G12" s="261">
        <f t="shared" si="1"/>
        <v>18</v>
      </c>
      <c r="H12" s="262">
        <f t="shared" si="1"/>
        <v>14</v>
      </c>
    </row>
    <row r="13" spans="1:8" ht="21.75" customHeight="1" x14ac:dyDescent="0.3">
      <c r="A13" s="230" t="s">
        <v>13</v>
      </c>
      <c r="B13" s="260" t="s">
        <v>109</v>
      </c>
      <c r="C13" s="261">
        <v>2</v>
      </c>
      <c r="D13" s="261">
        <v>1</v>
      </c>
      <c r="E13" s="261">
        <v>3</v>
      </c>
      <c r="F13" s="261">
        <v>4</v>
      </c>
      <c r="G13" s="261">
        <v>10</v>
      </c>
      <c r="H13" s="265">
        <v>6</v>
      </c>
    </row>
    <row r="14" spans="1:8" ht="21.75" customHeight="1" x14ac:dyDescent="0.3">
      <c r="A14" s="260"/>
      <c r="B14" s="260" t="s">
        <v>110</v>
      </c>
      <c r="C14" s="261">
        <v>3</v>
      </c>
      <c r="D14" s="261">
        <v>7</v>
      </c>
      <c r="E14" s="261">
        <v>4</v>
      </c>
      <c r="F14" s="261">
        <v>1</v>
      </c>
      <c r="G14" s="261">
        <v>8</v>
      </c>
      <c r="H14" s="265">
        <v>8</v>
      </c>
    </row>
    <row r="15" spans="1:8" ht="21.75" customHeight="1" x14ac:dyDescent="0.3">
      <c r="A15" s="260"/>
      <c r="B15" s="230"/>
      <c r="C15" s="267"/>
      <c r="D15" s="267"/>
      <c r="E15" s="267"/>
      <c r="F15" s="267"/>
      <c r="G15" s="267"/>
      <c r="H15" s="265"/>
    </row>
    <row r="16" spans="1:8" ht="21.75" customHeight="1" x14ac:dyDescent="0.3">
      <c r="A16" s="260" t="s">
        <v>10</v>
      </c>
      <c r="B16" s="260" t="s">
        <v>108</v>
      </c>
      <c r="C16" s="261">
        <f t="shared" ref="C16:H16" si="2">SUM(C17:C18)</f>
        <v>7</v>
      </c>
      <c r="D16" s="261">
        <f t="shared" si="2"/>
        <v>16</v>
      </c>
      <c r="E16" s="261">
        <f t="shared" si="2"/>
        <v>11</v>
      </c>
      <c r="F16" s="261">
        <f t="shared" si="2"/>
        <v>2</v>
      </c>
      <c r="G16" s="261">
        <f t="shared" si="2"/>
        <v>8</v>
      </c>
      <c r="H16" s="262">
        <f t="shared" si="2"/>
        <v>6</v>
      </c>
    </row>
    <row r="17" spans="1:12" ht="21.75" customHeight="1" x14ac:dyDescent="0.3">
      <c r="A17" s="230" t="s">
        <v>11</v>
      </c>
      <c r="B17" s="260" t="s">
        <v>109</v>
      </c>
      <c r="C17" s="261">
        <v>1</v>
      </c>
      <c r="D17" s="261">
        <v>5</v>
      </c>
      <c r="E17" s="261">
        <v>6</v>
      </c>
      <c r="F17" s="261">
        <v>2</v>
      </c>
      <c r="G17" s="261">
        <v>6</v>
      </c>
      <c r="H17" s="265">
        <v>3</v>
      </c>
    </row>
    <row r="18" spans="1:12" ht="21.75" customHeight="1" x14ac:dyDescent="0.3">
      <c r="A18" s="260"/>
      <c r="B18" s="260" t="s">
        <v>110</v>
      </c>
      <c r="C18" s="261">
        <v>6</v>
      </c>
      <c r="D18" s="261">
        <v>11</v>
      </c>
      <c r="E18" s="261">
        <v>5</v>
      </c>
      <c r="F18" s="261">
        <v>0</v>
      </c>
      <c r="G18" s="261">
        <v>2</v>
      </c>
      <c r="H18" s="265">
        <v>3</v>
      </c>
      <c r="L18" s="263"/>
    </row>
    <row r="19" spans="1:12" ht="21.75" customHeight="1" x14ac:dyDescent="0.3">
      <c r="A19" s="230"/>
      <c r="B19" s="260"/>
      <c r="C19" s="261"/>
      <c r="D19" s="261"/>
      <c r="E19" s="261"/>
      <c r="F19" s="261"/>
      <c r="G19" s="261"/>
      <c r="H19" s="265"/>
    </row>
    <row r="20" spans="1:12" ht="21.75" customHeight="1" x14ac:dyDescent="0.3">
      <c r="A20" s="260" t="s">
        <v>77</v>
      </c>
      <c r="B20" s="260" t="s">
        <v>108</v>
      </c>
      <c r="C20" s="261">
        <f t="shared" ref="C20:H20" si="3">SUM(C21:C22)</f>
        <v>4</v>
      </c>
      <c r="D20" s="261">
        <f t="shared" si="3"/>
        <v>23</v>
      </c>
      <c r="E20" s="261">
        <f t="shared" si="3"/>
        <v>7</v>
      </c>
      <c r="F20" s="261">
        <f t="shared" si="3"/>
        <v>9</v>
      </c>
      <c r="G20" s="261">
        <f t="shared" si="3"/>
        <v>11</v>
      </c>
      <c r="H20" s="262">
        <f t="shared" si="3"/>
        <v>9</v>
      </c>
    </row>
    <row r="21" spans="1:12" ht="21.75" customHeight="1" x14ac:dyDescent="0.3">
      <c r="A21" s="230" t="s">
        <v>14</v>
      </c>
      <c r="B21" s="260" t="s">
        <v>109</v>
      </c>
      <c r="C21" s="261">
        <v>4</v>
      </c>
      <c r="D21" s="261">
        <v>12</v>
      </c>
      <c r="E21" s="261">
        <v>6</v>
      </c>
      <c r="F21" s="261">
        <v>6</v>
      </c>
      <c r="G21" s="261">
        <v>10</v>
      </c>
      <c r="H21" s="265">
        <v>9</v>
      </c>
    </row>
    <row r="22" spans="1:12" ht="21.75" customHeight="1" x14ac:dyDescent="0.3">
      <c r="A22" s="230"/>
      <c r="B22" s="260" t="s">
        <v>110</v>
      </c>
      <c r="C22" s="261">
        <v>0</v>
      </c>
      <c r="D22" s="261">
        <v>11</v>
      </c>
      <c r="E22" s="261">
        <v>1</v>
      </c>
      <c r="F22" s="261">
        <v>3</v>
      </c>
      <c r="G22" s="261">
        <v>1</v>
      </c>
      <c r="H22" s="309" t="s">
        <v>236</v>
      </c>
    </row>
    <row r="23" spans="1:12" ht="7.5" customHeight="1" x14ac:dyDescent="0.3">
      <c r="A23" s="268"/>
      <c r="B23" s="268"/>
      <c r="C23" s="294"/>
      <c r="D23" s="294"/>
      <c r="E23" s="294"/>
      <c r="F23" s="294"/>
      <c r="G23" s="294"/>
      <c r="H23" s="269"/>
    </row>
    <row r="24" spans="1:12" ht="7.5" customHeight="1" x14ac:dyDescent="0.3">
      <c r="A24" s="271"/>
      <c r="B24" s="271"/>
      <c r="C24" s="295"/>
      <c r="D24" s="295"/>
      <c r="E24" s="295"/>
      <c r="F24" s="295"/>
      <c r="G24" s="295"/>
    </row>
    <row r="25" spans="1:12" ht="21.75" customHeight="1" x14ac:dyDescent="0.3">
      <c r="A25" s="229" t="s">
        <v>0</v>
      </c>
      <c r="B25" s="273" t="s">
        <v>117</v>
      </c>
      <c r="C25" s="297">
        <f t="shared" ref="C25:H27" si="4">C20+C12+C16+C8</f>
        <v>112</v>
      </c>
      <c r="D25" s="297">
        <f t="shared" si="4"/>
        <v>98</v>
      </c>
      <c r="E25" s="297">
        <f t="shared" si="4"/>
        <v>139</v>
      </c>
      <c r="F25" s="297">
        <f t="shared" si="4"/>
        <v>108</v>
      </c>
      <c r="G25" s="297">
        <f t="shared" si="4"/>
        <v>170</v>
      </c>
      <c r="H25" s="297">
        <f t="shared" si="4"/>
        <v>181</v>
      </c>
      <c r="I25" s="138"/>
    </row>
    <row r="26" spans="1:12" ht="21.75" customHeight="1" x14ac:dyDescent="0.3">
      <c r="A26" s="273" t="s">
        <v>1</v>
      </c>
      <c r="B26" s="229" t="s">
        <v>112</v>
      </c>
      <c r="C26" s="299">
        <f t="shared" si="4"/>
        <v>63</v>
      </c>
      <c r="D26" s="299">
        <f t="shared" si="4"/>
        <v>45</v>
      </c>
      <c r="E26" s="299">
        <f t="shared" si="4"/>
        <v>86</v>
      </c>
      <c r="F26" s="299">
        <f t="shared" si="4"/>
        <v>65</v>
      </c>
      <c r="G26" s="299">
        <f t="shared" si="4"/>
        <v>92</v>
      </c>
      <c r="H26" s="299">
        <f t="shared" si="4"/>
        <v>105</v>
      </c>
      <c r="I26" s="138"/>
    </row>
    <row r="27" spans="1:12" ht="21.75" customHeight="1" x14ac:dyDescent="0.35">
      <c r="A27" s="247"/>
      <c r="B27" s="229" t="s">
        <v>113</v>
      </c>
      <c r="C27" s="299">
        <f t="shared" si="4"/>
        <v>49</v>
      </c>
      <c r="D27" s="299">
        <f t="shared" si="4"/>
        <v>53</v>
      </c>
      <c r="E27" s="299">
        <f t="shared" si="4"/>
        <v>53</v>
      </c>
      <c r="F27" s="299">
        <f t="shared" si="4"/>
        <v>43</v>
      </c>
      <c r="G27" s="299">
        <f t="shared" si="4"/>
        <v>78</v>
      </c>
      <c r="H27" s="299">
        <f t="shared" si="4"/>
        <v>76</v>
      </c>
      <c r="I27" s="138"/>
    </row>
    <row r="28" spans="1:12" ht="7.5" customHeight="1" x14ac:dyDescent="0.3">
      <c r="A28" s="300"/>
      <c r="B28" s="300"/>
      <c r="C28" s="279"/>
      <c r="D28" s="279"/>
      <c r="E28" s="279"/>
      <c r="F28" s="301"/>
      <c r="G28" s="301"/>
      <c r="H28" s="301"/>
      <c r="I28" s="138"/>
    </row>
    <row r="29" spans="1:12" ht="21.75" customHeight="1" x14ac:dyDescent="0.3">
      <c r="A29" s="229"/>
      <c r="B29" s="273"/>
      <c r="C29" s="302"/>
      <c r="D29" s="302"/>
      <c r="E29" s="302"/>
      <c r="F29" s="302"/>
      <c r="G29" s="302"/>
      <c r="H29" s="302"/>
      <c r="I29" s="138"/>
    </row>
    <row r="30" spans="1:12" ht="21.75" customHeight="1" x14ac:dyDescent="0.3">
      <c r="A30" s="280"/>
      <c r="B30" s="282"/>
      <c r="C30" s="244"/>
      <c r="D30" s="244"/>
      <c r="E30" s="283"/>
      <c r="F30" s="244"/>
      <c r="G30" s="284"/>
      <c r="H30" s="284" t="s">
        <v>2</v>
      </c>
    </row>
    <row r="31" spans="1:12" ht="21.75" customHeight="1" x14ac:dyDescent="0.3">
      <c r="A31" s="280"/>
      <c r="B31" s="280"/>
      <c r="C31" s="285"/>
      <c r="D31" s="285"/>
      <c r="E31" s="285"/>
      <c r="F31" s="285"/>
      <c r="G31" s="286"/>
      <c r="H31" s="286" t="s">
        <v>3</v>
      </c>
    </row>
    <row r="32" spans="1:12" ht="21.75" customHeight="1" x14ac:dyDescent="0.3">
      <c r="A32" s="280"/>
      <c r="B32" s="280"/>
      <c r="C32" s="285"/>
      <c r="D32" s="285"/>
      <c r="E32" s="285"/>
      <c r="F32" s="285"/>
      <c r="G32" s="285"/>
      <c r="H32" s="285"/>
      <c r="I32" s="138"/>
    </row>
    <row r="33" spans="1:8" ht="21.75" customHeight="1" x14ac:dyDescent="0.3">
      <c r="A33" s="280"/>
      <c r="B33" s="282"/>
      <c r="C33" s="244"/>
      <c r="D33" s="244"/>
      <c r="E33" s="283"/>
      <c r="F33" s="244"/>
      <c r="G33" s="284"/>
      <c r="H33" s="284"/>
    </row>
    <row r="34" spans="1:8" ht="21.75" customHeight="1" x14ac:dyDescent="0.3">
      <c r="A34" s="280"/>
      <c r="B34" s="280"/>
      <c r="C34" s="285"/>
      <c r="D34" s="285"/>
      <c r="E34" s="285"/>
      <c r="F34" s="285"/>
      <c r="G34" s="286"/>
      <c r="H34" s="286"/>
    </row>
    <row r="35" spans="1:8" ht="15" customHeight="1" x14ac:dyDescent="0.3">
      <c r="A35" s="280"/>
      <c r="B35" s="280"/>
      <c r="C35" s="285"/>
      <c r="D35" s="285"/>
      <c r="E35" s="285"/>
      <c r="F35" s="285"/>
      <c r="G35" s="285"/>
      <c r="H35" s="285"/>
    </row>
    <row r="36" spans="1:8" ht="15" customHeight="1" x14ac:dyDescent="0.3">
      <c r="A36" s="280"/>
      <c r="B36" s="280"/>
      <c r="C36" s="285"/>
      <c r="D36" s="285"/>
      <c r="E36" s="285"/>
      <c r="F36" s="285"/>
      <c r="G36" s="285"/>
      <c r="H36" s="285"/>
    </row>
    <row r="37" spans="1:8" x14ac:dyDescent="0.3">
      <c r="A37" s="280"/>
      <c r="B37" s="280"/>
      <c r="C37" s="285"/>
      <c r="D37" s="285"/>
      <c r="E37" s="285"/>
      <c r="F37" s="285"/>
      <c r="G37" s="285"/>
      <c r="H37" s="285"/>
    </row>
    <row r="38" spans="1:8" x14ac:dyDescent="0.3">
      <c r="A38" s="280"/>
      <c r="B38" s="280"/>
      <c r="C38" s="285"/>
      <c r="D38" s="285"/>
      <c r="E38" s="285"/>
      <c r="F38" s="285"/>
      <c r="G38" s="285"/>
      <c r="H38" s="285"/>
    </row>
    <row r="39" spans="1:8" x14ac:dyDescent="0.3">
      <c r="A39" s="280"/>
      <c r="B39" s="280"/>
      <c r="C39" s="285"/>
      <c r="D39" s="285"/>
      <c r="E39" s="285"/>
      <c r="F39" s="285"/>
      <c r="G39" s="285"/>
      <c r="H39" s="285"/>
    </row>
    <row r="40" spans="1:8" x14ac:dyDescent="0.3">
      <c r="A40" s="280"/>
      <c r="B40" s="280"/>
      <c r="C40" s="285"/>
      <c r="D40" s="285"/>
      <c r="E40" s="285"/>
      <c r="F40" s="285"/>
      <c r="G40" s="285"/>
      <c r="H40" s="285"/>
    </row>
    <row r="42" spans="1:8" x14ac:dyDescent="0.3">
      <c r="A42" s="282"/>
      <c r="B42" s="282"/>
    </row>
    <row r="44" spans="1:8" x14ac:dyDescent="0.3">
      <c r="A44" s="287"/>
    </row>
    <row r="46" spans="1:8" ht="12" customHeight="1" x14ac:dyDescent="0.3">
      <c r="B46" s="287"/>
    </row>
    <row r="49" spans="1:2" s="259" customFormat="1" x14ac:dyDescent="0.3">
      <c r="A49" s="244"/>
      <c r="B49" s="244"/>
    </row>
  </sheetData>
  <sheetProtection selectLockedCells="1" selectUnlockedCells="1"/>
  <mergeCells count="1">
    <mergeCell ref="C5:H5"/>
  </mergeCells>
  <printOptions horizontalCentered="1"/>
  <pageMargins left="0.7" right="0.7" top="0.75" bottom="0.75" header="0.3" footer="0.3"/>
  <pageSetup paperSize="9" scale="75" firstPageNumber="5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9A291-3172-443B-A8EE-C36D04D7C901}">
  <sheetPr>
    <tabColor rgb="FF7030A0"/>
  </sheetPr>
  <dimension ref="A1:L49"/>
  <sheetViews>
    <sheetView view="pageBreakPreview" topLeftCell="A16" zoomScale="85" zoomScaleSheetLayoutView="85" workbookViewId="0">
      <selection activeCell="B65" sqref="B65"/>
    </sheetView>
  </sheetViews>
  <sheetFormatPr defaultColWidth="11.44140625" defaultRowHeight="15.6" x14ac:dyDescent="0.3"/>
  <cols>
    <col min="1" max="1" width="20.88671875" style="244" customWidth="1"/>
    <col min="2" max="2" width="22.44140625" style="244" customWidth="1"/>
    <col min="3" max="8" width="11" style="259" customWidth="1"/>
    <col min="9" max="16384" width="11.44140625" style="244"/>
  </cols>
  <sheetData>
    <row r="1" spans="1:12" ht="21.75" customHeight="1" x14ac:dyDescent="0.35">
      <c r="A1" s="241" t="s">
        <v>271</v>
      </c>
      <c r="B1" s="229" t="s">
        <v>243</v>
      </c>
      <c r="C1" s="242"/>
      <c r="D1" s="243"/>
      <c r="E1" s="243"/>
      <c r="F1" s="243"/>
      <c r="G1" s="243"/>
      <c r="H1" s="243"/>
    </row>
    <row r="2" spans="1:12" ht="21.75" customHeight="1" x14ac:dyDescent="0.35">
      <c r="A2" s="245" t="s">
        <v>272</v>
      </c>
      <c r="B2" s="230" t="s">
        <v>244</v>
      </c>
      <c r="C2" s="242"/>
      <c r="D2" s="246"/>
      <c r="E2" s="246"/>
      <c r="F2" s="246"/>
      <c r="G2" s="246"/>
      <c r="H2" s="246"/>
    </row>
    <row r="3" spans="1:12" ht="21.75" customHeight="1" x14ac:dyDescent="0.35">
      <c r="A3" s="245"/>
      <c r="B3" s="230"/>
      <c r="C3" s="242"/>
      <c r="D3" s="246"/>
      <c r="E3" s="246"/>
      <c r="F3" s="246"/>
      <c r="G3" s="246"/>
      <c r="H3" s="246"/>
    </row>
    <row r="4" spans="1:12" ht="21.75" customHeight="1" x14ac:dyDescent="0.35">
      <c r="A4" s="247"/>
      <c r="B4" s="247"/>
      <c r="C4" s="242"/>
      <c r="D4" s="242"/>
      <c r="E4" s="248"/>
      <c r="F4" s="307"/>
      <c r="G4" s="308"/>
      <c r="H4" s="308" t="s">
        <v>211</v>
      </c>
    </row>
    <row r="5" spans="1:12" ht="21.75" customHeight="1" x14ac:dyDescent="0.3">
      <c r="A5" s="250" t="s">
        <v>269</v>
      </c>
      <c r="B5" s="251" t="s">
        <v>5</v>
      </c>
      <c r="C5" s="252" t="s">
        <v>219</v>
      </c>
      <c r="D5" s="252"/>
      <c r="E5" s="252"/>
      <c r="F5" s="252"/>
      <c r="G5" s="252"/>
      <c r="H5" s="252"/>
    </row>
    <row r="6" spans="1:12" ht="21.75" customHeight="1" x14ac:dyDescent="0.3">
      <c r="A6" s="253" t="s">
        <v>270</v>
      </c>
      <c r="B6" s="254" t="s">
        <v>7</v>
      </c>
      <c r="C6" s="255">
        <v>2017</v>
      </c>
      <c r="D6" s="255">
        <v>2018</v>
      </c>
      <c r="E6" s="255">
        <v>2019</v>
      </c>
      <c r="F6" s="255">
        <v>2020</v>
      </c>
      <c r="G6" s="255">
        <v>2021</v>
      </c>
      <c r="H6" s="255">
        <v>2022</v>
      </c>
    </row>
    <row r="7" spans="1:12" ht="7.5" customHeight="1" x14ac:dyDescent="0.35">
      <c r="A7" s="257"/>
      <c r="B7" s="247"/>
      <c r="C7" s="258"/>
      <c r="D7" s="258"/>
      <c r="E7" s="258"/>
      <c r="F7" s="258"/>
      <c r="G7" s="258"/>
    </row>
    <row r="8" spans="1:12" ht="21.75" customHeight="1" x14ac:dyDescent="0.3">
      <c r="A8" s="260" t="s">
        <v>8</v>
      </c>
      <c r="B8" s="260" t="s">
        <v>108</v>
      </c>
      <c r="C8" s="261">
        <f t="shared" ref="C8:H8" si="0">SUM(C9:C10)</f>
        <v>19</v>
      </c>
      <c r="D8" s="261">
        <f t="shared" si="0"/>
        <v>11</v>
      </c>
      <c r="E8" s="261">
        <f t="shared" si="0"/>
        <v>16</v>
      </c>
      <c r="F8" s="261">
        <f t="shared" si="0"/>
        <v>21</v>
      </c>
      <c r="G8" s="261">
        <f t="shared" si="0"/>
        <v>21</v>
      </c>
      <c r="H8" s="310">
        <f t="shared" si="0"/>
        <v>27</v>
      </c>
    </row>
    <row r="9" spans="1:12" ht="21.75" customHeight="1" x14ac:dyDescent="0.3">
      <c r="A9" s="230" t="s">
        <v>9</v>
      </c>
      <c r="B9" s="260" t="s">
        <v>109</v>
      </c>
      <c r="C9" s="261">
        <v>9</v>
      </c>
      <c r="D9" s="261">
        <v>5</v>
      </c>
      <c r="E9" s="261">
        <v>7</v>
      </c>
      <c r="F9" s="261">
        <v>9</v>
      </c>
      <c r="G9" s="261">
        <v>11</v>
      </c>
      <c r="H9" s="311">
        <v>18</v>
      </c>
    </row>
    <row r="10" spans="1:12" ht="21.75" customHeight="1" x14ac:dyDescent="0.3">
      <c r="A10" s="260"/>
      <c r="B10" s="260" t="s">
        <v>110</v>
      </c>
      <c r="C10" s="261">
        <v>10</v>
      </c>
      <c r="D10" s="261">
        <v>6</v>
      </c>
      <c r="E10" s="261">
        <v>9</v>
      </c>
      <c r="F10" s="261">
        <v>12</v>
      </c>
      <c r="G10" s="261">
        <v>10</v>
      </c>
      <c r="H10" s="311">
        <v>9</v>
      </c>
    </row>
    <row r="11" spans="1:12" ht="21.75" customHeight="1" x14ac:dyDescent="0.3">
      <c r="A11" s="260"/>
      <c r="B11" s="230"/>
      <c r="C11" s="267"/>
      <c r="D11" s="267"/>
      <c r="E11" s="267"/>
      <c r="F11" s="267"/>
      <c r="G11" s="267"/>
      <c r="H11" s="244"/>
    </row>
    <row r="12" spans="1:12" ht="21.75" customHeight="1" x14ac:dyDescent="0.3">
      <c r="A12" s="260" t="s">
        <v>12</v>
      </c>
      <c r="B12" s="260" t="s">
        <v>108</v>
      </c>
      <c r="C12" s="261">
        <f t="shared" ref="C12:H12" si="1">SUM(C13:C14)</f>
        <v>0</v>
      </c>
      <c r="D12" s="261">
        <f t="shared" si="1"/>
        <v>0</v>
      </c>
      <c r="E12" s="261">
        <f t="shared" si="1"/>
        <v>1</v>
      </c>
      <c r="F12" s="261">
        <f t="shared" si="1"/>
        <v>0</v>
      </c>
      <c r="G12" s="261">
        <f t="shared" si="1"/>
        <v>0</v>
      </c>
      <c r="H12" s="310">
        <f t="shared" si="1"/>
        <v>0</v>
      </c>
    </row>
    <row r="13" spans="1:12" ht="21.75" customHeight="1" x14ac:dyDescent="0.3">
      <c r="A13" s="230" t="s">
        <v>13</v>
      </c>
      <c r="B13" s="260" t="s">
        <v>109</v>
      </c>
      <c r="C13" s="261">
        <v>0</v>
      </c>
      <c r="D13" s="261">
        <v>0</v>
      </c>
      <c r="E13" s="261">
        <v>1</v>
      </c>
      <c r="F13" s="261">
        <v>0</v>
      </c>
      <c r="G13" s="261">
        <v>0</v>
      </c>
      <c r="H13" s="310">
        <v>0</v>
      </c>
    </row>
    <row r="14" spans="1:12" ht="21.75" customHeight="1" x14ac:dyDescent="0.3">
      <c r="A14" s="260"/>
      <c r="B14" s="260" t="s">
        <v>110</v>
      </c>
      <c r="C14" s="261">
        <v>0</v>
      </c>
      <c r="D14" s="261">
        <v>0</v>
      </c>
      <c r="E14" s="261">
        <v>0</v>
      </c>
      <c r="F14" s="261">
        <v>0</v>
      </c>
      <c r="G14" s="261">
        <v>0</v>
      </c>
      <c r="H14" s="310">
        <v>0</v>
      </c>
      <c r="L14" s="263"/>
    </row>
    <row r="15" spans="1:12" ht="21.75" customHeight="1" x14ac:dyDescent="0.3">
      <c r="A15" s="260"/>
      <c r="B15" s="230"/>
      <c r="C15" s="267"/>
      <c r="D15" s="267"/>
      <c r="E15" s="267"/>
      <c r="F15" s="267"/>
      <c r="G15" s="267"/>
      <c r="H15" s="244"/>
    </row>
    <row r="16" spans="1:12" ht="21.75" customHeight="1" x14ac:dyDescent="0.3">
      <c r="A16" s="260" t="s">
        <v>10</v>
      </c>
      <c r="B16" s="260" t="s">
        <v>108</v>
      </c>
      <c r="C16" s="261">
        <f t="shared" ref="C16:H16" si="2">SUM(C17:C18)</f>
        <v>8</v>
      </c>
      <c r="D16" s="261">
        <f t="shared" si="2"/>
        <v>2</v>
      </c>
      <c r="E16" s="261">
        <f t="shared" si="2"/>
        <v>6</v>
      </c>
      <c r="F16" s="261">
        <f t="shared" si="2"/>
        <v>1</v>
      </c>
      <c r="G16" s="261">
        <f t="shared" si="2"/>
        <v>10</v>
      </c>
      <c r="H16" s="262">
        <f t="shared" si="2"/>
        <v>5</v>
      </c>
    </row>
    <row r="17" spans="1:9" ht="21.75" customHeight="1" x14ac:dyDescent="0.3">
      <c r="A17" s="230" t="s">
        <v>11</v>
      </c>
      <c r="B17" s="260" t="s">
        <v>109</v>
      </c>
      <c r="C17" s="261">
        <v>5</v>
      </c>
      <c r="D17" s="261">
        <v>1</v>
      </c>
      <c r="E17" s="261">
        <v>3</v>
      </c>
      <c r="F17" s="261">
        <v>1</v>
      </c>
      <c r="G17" s="261">
        <v>6</v>
      </c>
      <c r="H17" s="311">
        <v>2</v>
      </c>
    </row>
    <row r="18" spans="1:9" ht="21.75" customHeight="1" x14ac:dyDescent="0.3">
      <c r="A18" s="260"/>
      <c r="B18" s="260" t="s">
        <v>110</v>
      </c>
      <c r="C18" s="261">
        <v>3</v>
      </c>
      <c r="D18" s="261">
        <v>1</v>
      </c>
      <c r="E18" s="261">
        <v>3</v>
      </c>
      <c r="F18" s="261">
        <v>0</v>
      </c>
      <c r="G18" s="261">
        <v>4</v>
      </c>
      <c r="H18" s="311">
        <v>3</v>
      </c>
    </row>
    <row r="19" spans="1:9" ht="21.75" customHeight="1" x14ac:dyDescent="0.3">
      <c r="A19" s="230"/>
      <c r="B19" s="260"/>
      <c r="C19" s="261"/>
      <c r="D19" s="261"/>
      <c r="E19" s="261"/>
      <c r="F19" s="261"/>
      <c r="G19" s="261"/>
      <c r="H19" s="244"/>
    </row>
    <row r="20" spans="1:9" ht="21.75" customHeight="1" x14ac:dyDescent="0.3">
      <c r="A20" s="260" t="s">
        <v>77</v>
      </c>
      <c r="B20" s="260" t="s">
        <v>108</v>
      </c>
      <c r="C20" s="261">
        <f t="shared" ref="C20:H20" si="3">SUM(C21:C22)</f>
        <v>1</v>
      </c>
      <c r="D20" s="261">
        <f t="shared" si="3"/>
        <v>8</v>
      </c>
      <c r="E20" s="261">
        <f t="shared" si="3"/>
        <v>0</v>
      </c>
      <c r="F20" s="261">
        <f t="shared" si="3"/>
        <v>10</v>
      </c>
      <c r="G20" s="261">
        <f t="shared" si="3"/>
        <v>0</v>
      </c>
      <c r="H20" s="262">
        <f t="shared" si="3"/>
        <v>4</v>
      </c>
    </row>
    <row r="21" spans="1:9" ht="21.75" customHeight="1" x14ac:dyDescent="0.3">
      <c r="A21" s="230" t="s">
        <v>14</v>
      </c>
      <c r="B21" s="260" t="s">
        <v>109</v>
      </c>
      <c r="C21" s="261">
        <v>0</v>
      </c>
      <c r="D21" s="261">
        <v>7</v>
      </c>
      <c r="E21" s="261">
        <v>0</v>
      </c>
      <c r="F21" s="261">
        <v>7</v>
      </c>
      <c r="G21" s="261">
        <v>0</v>
      </c>
      <c r="H21" s="311">
        <v>3</v>
      </c>
    </row>
    <row r="22" spans="1:9" ht="21.75" customHeight="1" x14ac:dyDescent="0.3">
      <c r="A22" s="230"/>
      <c r="B22" s="260" t="s">
        <v>110</v>
      </c>
      <c r="C22" s="261">
        <v>1</v>
      </c>
      <c r="D22" s="261">
        <v>1</v>
      </c>
      <c r="E22" s="261">
        <v>0</v>
      </c>
      <c r="F22" s="261">
        <v>3</v>
      </c>
      <c r="G22" s="261">
        <v>0</v>
      </c>
      <c r="H22" s="311">
        <v>1</v>
      </c>
    </row>
    <row r="23" spans="1:9" ht="7.5" customHeight="1" x14ac:dyDescent="0.3">
      <c r="A23" s="268"/>
      <c r="B23" s="268"/>
      <c r="C23" s="294"/>
      <c r="D23" s="294"/>
      <c r="E23" s="294"/>
      <c r="F23" s="294"/>
      <c r="G23" s="294"/>
      <c r="H23" s="269"/>
    </row>
    <row r="24" spans="1:9" ht="7.5" customHeight="1" x14ac:dyDescent="0.3">
      <c r="A24" s="271"/>
      <c r="B24" s="271"/>
      <c r="C24" s="295"/>
      <c r="D24" s="295"/>
      <c r="E24" s="295"/>
      <c r="F24" s="295"/>
      <c r="G24" s="295"/>
    </row>
    <row r="25" spans="1:9" ht="21.75" customHeight="1" x14ac:dyDescent="0.3">
      <c r="A25" s="229" t="s">
        <v>0</v>
      </c>
      <c r="B25" s="273" t="s">
        <v>117</v>
      </c>
      <c r="C25" s="296">
        <f t="shared" ref="C25:H27" si="4">C20+C12+C16+C8</f>
        <v>28</v>
      </c>
      <c r="D25" s="297">
        <f t="shared" si="4"/>
        <v>21</v>
      </c>
      <c r="E25" s="297">
        <f t="shared" si="4"/>
        <v>23</v>
      </c>
      <c r="F25" s="297">
        <f t="shared" si="4"/>
        <v>32</v>
      </c>
      <c r="G25" s="297">
        <f t="shared" si="4"/>
        <v>31</v>
      </c>
      <c r="H25" s="297">
        <f t="shared" si="4"/>
        <v>36</v>
      </c>
      <c r="I25" s="138"/>
    </row>
    <row r="26" spans="1:9" ht="21.75" customHeight="1" x14ac:dyDescent="0.3">
      <c r="A26" s="273" t="s">
        <v>1</v>
      </c>
      <c r="B26" s="229" t="s">
        <v>112</v>
      </c>
      <c r="C26" s="299">
        <f t="shared" si="4"/>
        <v>14</v>
      </c>
      <c r="D26" s="299">
        <f t="shared" si="4"/>
        <v>13</v>
      </c>
      <c r="E26" s="299">
        <f t="shared" si="4"/>
        <v>11</v>
      </c>
      <c r="F26" s="299">
        <f t="shared" si="4"/>
        <v>17</v>
      </c>
      <c r="G26" s="299">
        <f t="shared" si="4"/>
        <v>17</v>
      </c>
      <c r="H26" s="299">
        <f t="shared" si="4"/>
        <v>23</v>
      </c>
      <c r="I26" s="138"/>
    </row>
    <row r="27" spans="1:9" ht="21.75" customHeight="1" x14ac:dyDescent="0.35">
      <c r="A27" s="247"/>
      <c r="B27" s="229" t="s">
        <v>113</v>
      </c>
      <c r="C27" s="299">
        <f t="shared" si="4"/>
        <v>14</v>
      </c>
      <c r="D27" s="299">
        <f t="shared" si="4"/>
        <v>8</v>
      </c>
      <c r="E27" s="299">
        <f t="shared" si="4"/>
        <v>12</v>
      </c>
      <c r="F27" s="299">
        <f t="shared" si="4"/>
        <v>15</v>
      </c>
      <c r="G27" s="299">
        <f t="shared" si="4"/>
        <v>14</v>
      </c>
      <c r="H27" s="299">
        <f t="shared" si="4"/>
        <v>13</v>
      </c>
      <c r="I27" s="138"/>
    </row>
    <row r="28" spans="1:9" ht="7.5" customHeight="1" x14ac:dyDescent="0.3">
      <c r="A28" s="300"/>
      <c r="B28" s="300"/>
      <c r="C28" s="279"/>
      <c r="D28" s="279"/>
      <c r="E28" s="279"/>
      <c r="F28" s="279"/>
      <c r="G28" s="301"/>
      <c r="H28" s="301"/>
      <c r="I28" s="138"/>
    </row>
    <row r="29" spans="1:9" ht="21.75" customHeight="1" x14ac:dyDescent="0.3">
      <c r="A29" s="229"/>
      <c r="B29" s="273"/>
      <c r="C29" s="302"/>
      <c r="D29" s="302"/>
      <c r="E29" s="302"/>
      <c r="F29" s="302"/>
      <c r="G29" s="302"/>
      <c r="H29" s="302"/>
      <c r="I29" s="138"/>
    </row>
    <row r="30" spans="1:9" ht="21.75" customHeight="1" x14ac:dyDescent="0.3">
      <c r="A30" s="280"/>
      <c r="B30" s="282"/>
      <c r="C30" s="244"/>
      <c r="D30" s="244"/>
      <c r="E30" s="283"/>
      <c r="F30" s="244"/>
      <c r="G30" s="284"/>
      <c r="H30" s="284" t="s">
        <v>2</v>
      </c>
    </row>
    <row r="31" spans="1:9" ht="21.75" customHeight="1" x14ac:dyDescent="0.3">
      <c r="A31" s="280"/>
      <c r="B31" s="280"/>
      <c r="C31" s="285"/>
      <c r="D31" s="285"/>
      <c r="E31" s="285"/>
      <c r="F31" s="285"/>
      <c r="G31" s="286"/>
      <c r="H31" s="286" t="s">
        <v>3</v>
      </c>
    </row>
    <row r="32" spans="1:9" ht="21.75" customHeight="1" x14ac:dyDescent="0.3">
      <c r="A32" s="280"/>
      <c r="B32" s="280"/>
      <c r="C32" s="285"/>
      <c r="D32" s="285"/>
      <c r="E32" s="285"/>
      <c r="F32" s="285"/>
      <c r="G32" s="285"/>
      <c r="H32" s="285"/>
      <c r="I32" s="138"/>
    </row>
    <row r="33" spans="1:8" ht="21.75" customHeight="1" x14ac:dyDescent="0.3">
      <c r="A33" s="280"/>
      <c r="B33" s="282"/>
      <c r="C33" s="244"/>
      <c r="D33" s="244"/>
      <c r="E33" s="283"/>
      <c r="F33" s="244"/>
      <c r="G33" s="284"/>
      <c r="H33" s="284"/>
    </row>
    <row r="34" spans="1:8" ht="21.75" customHeight="1" x14ac:dyDescent="0.3">
      <c r="A34" s="280"/>
      <c r="B34" s="280"/>
      <c r="C34" s="285"/>
      <c r="D34" s="285"/>
      <c r="E34" s="285"/>
      <c r="F34" s="285"/>
      <c r="G34" s="286"/>
      <c r="H34" s="286"/>
    </row>
    <row r="35" spans="1:8" ht="15" customHeight="1" x14ac:dyDescent="0.3">
      <c r="A35" s="280"/>
      <c r="B35" s="280"/>
      <c r="C35" s="285"/>
      <c r="D35" s="285"/>
      <c r="E35" s="285"/>
      <c r="F35" s="285"/>
      <c r="G35" s="285"/>
      <c r="H35" s="285"/>
    </row>
    <row r="36" spans="1:8" ht="15" customHeight="1" x14ac:dyDescent="0.3">
      <c r="A36" s="280"/>
      <c r="B36" s="280"/>
      <c r="C36" s="285"/>
      <c r="D36" s="285"/>
      <c r="E36" s="285"/>
      <c r="F36" s="285"/>
      <c r="G36" s="285"/>
      <c r="H36" s="285"/>
    </row>
    <row r="37" spans="1:8" x14ac:dyDescent="0.3">
      <c r="A37" s="280"/>
      <c r="B37" s="280"/>
      <c r="C37" s="285"/>
      <c r="D37" s="285"/>
      <c r="E37" s="285"/>
      <c r="F37" s="285"/>
      <c r="G37" s="285"/>
      <c r="H37" s="285"/>
    </row>
    <row r="38" spans="1:8" x14ac:dyDescent="0.3">
      <c r="A38" s="280"/>
      <c r="B38" s="280"/>
      <c r="C38" s="285"/>
      <c r="D38" s="285"/>
      <c r="E38" s="285"/>
      <c r="F38" s="285"/>
      <c r="G38" s="285"/>
      <c r="H38" s="285"/>
    </row>
    <row r="39" spans="1:8" x14ac:dyDescent="0.3">
      <c r="A39" s="280"/>
      <c r="B39" s="280"/>
      <c r="C39" s="285"/>
      <c r="D39" s="285"/>
      <c r="E39" s="285"/>
      <c r="F39" s="285"/>
      <c r="G39" s="285"/>
      <c r="H39" s="285"/>
    </row>
    <row r="40" spans="1:8" x14ac:dyDescent="0.3">
      <c r="A40" s="280"/>
      <c r="B40" s="280"/>
      <c r="C40" s="285"/>
      <c r="D40" s="285"/>
      <c r="E40" s="285"/>
      <c r="F40" s="285"/>
      <c r="G40" s="285"/>
      <c r="H40" s="285"/>
    </row>
    <row r="42" spans="1:8" x14ac:dyDescent="0.3">
      <c r="A42" s="282"/>
      <c r="B42" s="282"/>
    </row>
    <row r="44" spans="1:8" x14ac:dyDescent="0.3">
      <c r="A44" s="287"/>
    </row>
    <row r="46" spans="1:8" ht="12" customHeight="1" x14ac:dyDescent="0.3">
      <c r="B46" s="287"/>
    </row>
    <row r="49" spans="1:2" s="259" customFormat="1" x14ac:dyDescent="0.3">
      <c r="A49" s="244"/>
      <c r="B49" s="244"/>
    </row>
  </sheetData>
  <sheetProtection selectLockedCells="1" selectUnlockedCells="1"/>
  <mergeCells count="1">
    <mergeCell ref="C5:H5"/>
  </mergeCells>
  <printOptions horizontalCentered="1"/>
  <pageMargins left="0.7" right="0.7" top="0.75" bottom="0.75" header="0.3" footer="0.3"/>
  <pageSetup paperSize="9" scale="75" firstPageNumber="5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4CA48-D062-4BB2-B12E-3519C49989CD}">
  <sheetPr>
    <tabColor rgb="FF7030A0"/>
  </sheetPr>
  <dimension ref="A1:K57"/>
  <sheetViews>
    <sheetView view="pageBreakPreview" topLeftCell="A19" zoomScale="85" zoomScaleSheetLayoutView="85" workbookViewId="0">
      <selection activeCell="B65" sqref="B65"/>
    </sheetView>
  </sheetViews>
  <sheetFormatPr defaultColWidth="11.44140625" defaultRowHeight="15.6" x14ac:dyDescent="0.3"/>
  <cols>
    <col min="1" max="1" width="28.44140625" style="209" customWidth="1"/>
    <col min="2" max="7" width="13.44140625" style="218" customWidth="1"/>
    <col min="8" max="16384" width="11.44140625" style="209"/>
  </cols>
  <sheetData>
    <row r="1" spans="1:11" s="244" customFormat="1" ht="21.75" customHeight="1" x14ac:dyDescent="0.3">
      <c r="A1" s="312" t="s">
        <v>277</v>
      </c>
      <c r="B1" s="312"/>
      <c r="C1" s="312"/>
      <c r="D1" s="312"/>
      <c r="E1" s="312"/>
      <c r="F1" s="312"/>
    </row>
    <row r="2" spans="1:11" s="244" customFormat="1" ht="21.75" customHeight="1" x14ac:dyDescent="0.3">
      <c r="A2" s="313" t="s">
        <v>278</v>
      </c>
      <c r="B2" s="313"/>
      <c r="C2" s="313"/>
      <c r="D2" s="313"/>
      <c r="E2" s="313"/>
      <c r="F2" s="313"/>
    </row>
    <row r="3" spans="1:11" s="244" customFormat="1" ht="15" customHeight="1" x14ac:dyDescent="0.35">
      <c r="A3" s="247"/>
      <c r="B3" s="242"/>
      <c r="C3" s="242"/>
      <c r="D3" s="242"/>
      <c r="E3" s="248"/>
      <c r="F3" s="288"/>
      <c r="G3" s="288"/>
    </row>
    <row r="4" spans="1:11" s="244" customFormat="1" ht="21.75" customHeight="1" x14ac:dyDescent="0.3">
      <c r="A4" s="250" t="s">
        <v>279</v>
      </c>
      <c r="B4" s="314" t="s">
        <v>266</v>
      </c>
      <c r="C4" s="314"/>
      <c r="D4" s="314"/>
      <c r="E4" s="314"/>
      <c r="F4" s="314"/>
      <c r="G4" s="314"/>
    </row>
    <row r="5" spans="1:11" s="244" customFormat="1" ht="21.75" customHeight="1" x14ac:dyDescent="0.3">
      <c r="A5" s="253" t="s">
        <v>280</v>
      </c>
      <c r="B5" s="255">
        <v>2017</v>
      </c>
      <c r="C5" s="255">
        <v>2018</v>
      </c>
      <c r="D5" s="255">
        <v>2019</v>
      </c>
      <c r="E5" s="255">
        <v>2020</v>
      </c>
      <c r="F5" s="255">
        <v>2021</v>
      </c>
      <c r="G5" s="255">
        <v>2022</v>
      </c>
    </row>
    <row r="6" spans="1:11" s="244" customFormat="1" ht="5.25" customHeight="1" x14ac:dyDescent="0.35">
      <c r="A6" s="257"/>
      <c r="B6" s="258"/>
      <c r="C6" s="258"/>
      <c r="D6" s="258"/>
      <c r="E6" s="258"/>
      <c r="F6" s="258"/>
    </row>
    <row r="7" spans="1:11" s="244" customFormat="1" ht="17.25" customHeight="1" x14ac:dyDescent="0.35">
      <c r="A7" s="229" t="s">
        <v>111</v>
      </c>
      <c r="B7" s="315">
        <f t="shared" ref="B7:G7" si="0">SUM(B8:B29)</f>
        <v>1696</v>
      </c>
      <c r="C7" s="315">
        <f t="shared" si="0"/>
        <v>1612</v>
      </c>
      <c r="D7" s="316">
        <f t="shared" si="0"/>
        <v>1760</v>
      </c>
      <c r="E7" s="317">
        <f t="shared" si="0"/>
        <v>1752</v>
      </c>
      <c r="F7" s="317">
        <f t="shared" si="0"/>
        <v>1865</v>
      </c>
      <c r="G7" s="317">
        <f t="shared" si="0"/>
        <v>2322</v>
      </c>
    </row>
    <row r="8" spans="1:11" s="244" customFormat="1" ht="17.25" customHeight="1" x14ac:dyDescent="0.35">
      <c r="A8" s="264" t="s">
        <v>281</v>
      </c>
      <c r="B8" s="318">
        <v>60</v>
      </c>
      <c r="C8" s="318">
        <v>56</v>
      </c>
      <c r="D8" s="318">
        <f>SUM('T2.4 contd'!D8+'T2.4 contd'!D32)</f>
        <v>52</v>
      </c>
      <c r="E8" s="318">
        <f>SUM('T2.4 contd'!E8+'T2.4 contd'!E32)</f>
        <v>54</v>
      </c>
      <c r="F8" s="318">
        <v>40</v>
      </c>
      <c r="G8" s="319">
        <f>SUM('T2.4 contd'!G8+'T2.4 contd'!G32)</f>
        <v>65</v>
      </c>
    </row>
    <row r="9" spans="1:11" s="244" customFormat="1" ht="17.25" customHeight="1" x14ac:dyDescent="0.35">
      <c r="A9" s="320" t="s">
        <v>282</v>
      </c>
      <c r="B9" s="318">
        <v>13</v>
      </c>
      <c r="C9" s="318">
        <v>11</v>
      </c>
      <c r="D9" s="318">
        <f>SUM('T2.4 contd'!D9+'T2.4 contd'!D33)</f>
        <v>8</v>
      </c>
      <c r="E9" s="318">
        <f>SUM('T2.4 contd'!E9+'T2.4 contd'!E33)</f>
        <v>6</v>
      </c>
      <c r="F9" s="318">
        <v>8</v>
      </c>
      <c r="G9" s="319">
        <f>SUM('T2.4 contd'!G9+'T2.4 contd'!G33)</f>
        <v>6</v>
      </c>
    </row>
    <row r="10" spans="1:11" s="244" customFormat="1" ht="17.25" customHeight="1" x14ac:dyDescent="0.35">
      <c r="A10" s="320" t="s">
        <v>283</v>
      </c>
      <c r="B10" s="318">
        <v>8</v>
      </c>
      <c r="C10" s="318">
        <v>5</v>
      </c>
      <c r="D10" s="318">
        <f>SUM('T2.4 contd'!D10+'T2.4 contd'!D34)</f>
        <v>10</v>
      </c>
      <c r="E10" s="318">
        <f>SUM('T2.4 contd'!E10+'T2.4 contd'!E34)</f>
        <v>4</v>
      </c>
      <c r="F10" s="318">
        <v>6</v>
      </c>
      <c r="G10" s="319">
        <f>SUM('T2.4 contd'!G10+'T2.4 contd'!G34)</f>
        <v>6</v>
      </c>
    </row>
    <row r="11" spans="1:11" s="244" customFormat="1" ht="17.25" customHeight="1" x14ac:dyDescent="0.35">
      <c r="A11" s="320" t="s">
        <v>284</v>
      </c>
      <c r="B11" s="318">
        <v>7</v>
      </c>
      <c r="C11" s="318">
        <v>7</v>
      </c>
      <c r="D11" s="318">
        <f>SUM('T2.4 contd'!D11+'T2.4 contd'!D35)</f>
        <v>3</v>
      </c>
      <c r="E11" s="318">
        <f>SUM('T2.4 contd'!E11+'T2.4 contd'!E35)</f>
        <v>4</v>
      </c>
      <c r="F11" s="318">
        <v>5</v>
      </c>
      <c r="G11" s="319">
        <f>SUM('T2.4 contd'!G11+'T2.4 contd'!G35)</f>
        <v>10</v>
      </c>
    </row>
    <row r="12" spans="1:11" s="244" customFormat="1" ht="17.25" customHeight="1" x14ac:dyDescent="0.35">
      <c r="A12" s="320" t="s">
        <v>285</v>
      </c>
      <c r="B12" s="318">
        <v>9</v>
      </c>
      <c r="C12" s="318">
        <v>13</v>
      </c>
      <c r="D12" s="318">
        <f>SUM('T2.4 contd'!D12+'T2.4 contd'!D36)</f>
        <v>8</v>
      </c>
      <c r="E12" s="318">
        <f>SUM('T2.4 contd'!E12+'T2.4 contd'!E36)</f>
        <v>10</v>
      </c>
      <c r="F12" s="318">
        <v>13</v>
      </c>
      <c r="G12" s="319">
        <f>SUM('T2.4 contd'!G12+'T2.4 contd'!G36)</f>
        <v>14</v>
      </c>
    </row>
    <row r="13" spans="1:11" s="244" customFormat="1" ht="17.25" customHeight="1" x14ac:dyDescent="0.35">
      <c r="A13" s="320" t="s">
        <v>286</v>
      </c>
      <c r="B13" s="318">
        <v>24</v>
      </c>
      <c r="C13" s="318">
        <v>12</v>
      </c>
      <c r="D13" s="318">
        <f>SUM('T2.4 contd'!D13+'T2.4 contd'!D37)</f>
        <v>19</v>
      </c>
      <c r="E13" s="318">
        <f>SUM('T2.4 contd'!E13+'T2.4 contd'!E37)</f>
        <v>24</v>
      </c>
      <c r="F13" s="318">
        <v>14</v>
      </c>
      <c r="G13" s="319">
        <f>SUM('T2.4 contd'!G13+'T2.4 contd'!G37)</f>
        <v>30</v>
      </c>
      <c r="K13" s="263"/>
    </row>
    <row r="14" spans="1:11" s="244" customFormat="1" ht="17.25" customHeight="1" x14ac:dyDescent="0.35">
      <c r="A14" s="320" t="s">
        <v>287</v>
      </c>
      <c r="B14" s="318">
        <v>32</v>
      </c>
      <c r="C14" s="318">
        <v>27</v>
      </c>
      <c r="D14" s="318">
        <f>SUM('T2.4 contd'!D14+'T2.4 contd'!D38)</f>
        <v>28</v>
      </c>
      <c r="E14" s="318">
        <f>SUM('T2.4 contd'!E14+'T2.4 contd'!E38)</f>
        <v>25</v>
      </c>
      <c r="F14" s="318">
        <v>31</v>
      </c>
      <c r="G14" s="319">
        <f>SUM('T2.4 contd'!G14+'T2.4 contd'!G38)</f>
        <v>27</v>
      </c>
    </row>
    <row r="15" spans="1:11" s="244" customFormat="1" ht="17.25" customHeight="1" x14ac:dyDescent="0.35">
      <c r="A15" s="320" t="s">
        <v>288</v>
      </c>
      <c r="B15" s="318">
        <v>31</v>
      </c>
      <c r="C15" s="318">
        <v>38</v>
      </c>
      <c r="D15" s="318">
        <f>SUM('T2.4 contd'!D15+'T2.4 contd'!D39)</f>
        <v>33</v>
      </c>
      <c r="E15" s="318">
        <f>SUM('T2.4 contd'!E15+'T2.4 contd'!E39)</f>
        <v>51</v>
      </c>
      <c r="F15" s="318">
        <v>33</v>
      </c>
      <c r="G15" s="319">
        <f>SUM('T2.4 contd'!G15+'T2.4 contd'!G39)</f>
        <v>26</v>
      </c>
    </row>
    <row r="16" spans="1:11" s="244" customFormat="1" ht="17.25" customHeight="1" x14ac:dyDescent="0.35">
      <c r="A16" s="320" t="s">
        <v>289</v>
      </c>
      <c r="B16" s="318">
        <v>54</v>
      </c>
      <c r="C16" s="318">
        <v>62</v>
      </c>
      <c r="D16" s="318">
        <f>SUM('T2.4 contd'!D16+'T2.4 contd'!D40)</f>
        <v>47</v>
      </c>
      <c r="E16" s="318">
        <f>SUM('T2.4 contd'!E16+'T2.4 contd'!E40)</f>
        <v>64</v>
      </c>
      <c r="F16" s="318">
        <v>59</v>
      </c>
      <c r="G16" s="319">
        <f>SUM('T2.4 contd'!G16+'T2.4 contd'!G40)</f>
        <v>73</v>
      </c>
    </row>
    <row r="17" spans="1:7" s="244" customFormat="1" ht="17.25" customHeight="1" x14ac:dyDescent="0.35">
      <c r="A17" s="320" t="s">
        <v>290</v>
      </c>
      <c r="B17" s="318">
        <v>69</v>
      </c>
      <c r="C17" s="318">
        <v>72</v>
      </c>
      <c r="D17" s="318">
        <f>SUM('T2.4 contd'!D17+'T2.4 contd'!D41)</f>
        <v>70</v>
      </c>
      <c r="E17" s="318">
        <f>SUM('T2.4 contd'!E17+'T2.4 contd'!E41)</f>
        <v>70</v>
      </c>
      <c r="F17" s="318">
        <v>69</v>
      </c>
      <c r="G17" s="319">
        <f>SUM('T2.4 contd'!G17+'T2.4 contd'!G41)</f>
        <v>71</v>
      </c>
    </row>
    <row r="18" spans="1:7" s="244" customFormat="1" ht="17.25" customHeight="1" x14ac:dyDescent="0.35">
      <c r="A18" s="320" t="s">
        <v>291</v>
      </c>
      <c r="B18" s="318">
        <v>80</v>
      </c>
      <c r="C18" s="318">
        <v>111</v>
      </c>
      <c r="D18" s="318">
        <f>SUM('T2.4 contd'!D18+'T2.4 contd'!D42)</f>
        <v>107</v>
      </c>
      <c r="E18" s="318">
        <f>SUM('T2.4 contd'!E18+'T2.4 contd'!E42)</f>
        <v>107</v>
      </c>
      <c r="F18" s="318">
        <v>126</v>
      </c>
      <c r="G18" s="319">
        <f>SUM('T2.4 contd'!G18+'T2.4 contd'!G42)</f>
        <v>118</v>
      </c>
    </row>
    <row r="19" spans="1:7" s="244" customFormat="1" ht="17.25" customHeight="1" x14ac:dyDescent="0.35">
      <c r="A19" s="320" t="s">
        <v>292</v>
      </c>
      <c r="B19" s="318">
        <v>112</v>
      </c>
      <c r="C19" s="318">
        <v>119</v>
      </c>
      <c r="D19" s="318">
        <f>SUM('T2.4 contd'!D19+'T2.4 contd'!D43)</f>
        <v>127</v>
      </c>
      <c r="E19" s="318">
        <f>SUM('T2.4 contd'!E19+'T2.4 contd'!E43)</f>
        <v>153</v>
      </c>
      <c r="F19" s="318">
        <v>144</v>
      </c>
      <c r="G19" s="319">
        <f>SUM('T2.4 contd'!G19+'T2.4 contd'!G43)</f>
        <v>154</v>
      </c>
    </row>
    <row r="20" spans="1:7" s="244" customFormat="1" ht="17.25" customHeight="1" x14ac:dyDescent="0.35">
      <c r="A20" s="320" t="s">
        <v>293</v>
      </c>
      <c r="B20" s="318">
        <v>148</v>
      </c>
      <c r="C20" s="318">
        <v>127</v>
      </c>
      <c r="D20" s="318">
        <f>SUM('T2.4 contd'!D20+'T2.4 contd'!D44)</f>
        <v>167</v>
      </c>
      <c r="E20" s="318">
        <f>SUM('T2.4 contd'!E20+'T2.4 contd'!E44)</f>
        <v>146</v>
      </c>
      <c r="F20" s="318">
        <v>146</v>
      </c>
      <c r="G20" s="319">
        <f>SUM('T2.4 contd'!G20+'T2.4 contd'!G44)</f>
        <v>191</v>
      </c>
    </row>
    <row r="21" spans="1:7" s="244" customFormat="1" ht="17.25" customHeight="1" x14ac:dyDescent="0.35">
      <c r="A21" s="320" t="s">
        <v>294</v>
      </c>
      <c r="B21" s="318">
        <v>139</v>
      </c>
      <c r="C21" s="318">
        <v>162</v>
      </c>
      <c r="D21" s="318">
        <f>SUM('T2.4 contd'!D21+'T2.4 contd'!D45)</f>
        <v>163</v>
      </c>
      <c r="E21" s="318">
        <f>SUM('T2.4 contd'!E21+'T2.4 contd'!E45)</f>
        <v>173</v>
      </c>
      <c r="F21" s="318">
        <v>194</v>
      </c>
      <c r="G21" s="319">
        <f>SUM('T2.4 contd'!G21+'T2.4 contd'!G45)</f>
        <v>248</v>
      </c>
    </row>
    <row r="22" spans="1:7" s="244" customFormat="1" ht="17.25" customHeight="1" x14ac:dyDescent="0.35">
      <c r="A22" s="320" t="s">
        <v>295</v>
      </c>
      <c r="B22" s="318">
        <v>155</v>
      </c>
      <c r="C22" s="318">
        <v>146</v>
      </c>
      <c r="D22" s="318">
        <f>SUM('T2.4 contd'!D22+'T2.4 contd'!D46)</f>
        <v>163</v>
      </c>
      <c r="E22" s="318">
        <f>SUM('T2.4 contd'!E22+'T2.4 contd'!E46)</f>
        <v>163</v>
      </c>
      <c r="F22" s="318">
        <v>191</v>
      </c>
      <c r="G22" s="319">
        <f>SUM('T2.4 contd'!G22+'T2.4 contd'!G46)</f>
        <v>261</v>
      </c>
    </row>
    <row r="23" spans="1:7" s="244" customFormat="1" ht="17.25" customHeight="1" x14ac:dyDescent="0.35">
      <c r="A23" s="320" t="s">
        <v>296</v>
      </c>
      <c r="B23" s="318">
        <v>141</v>
      </c>
      <c r="C23" s="318">
        <v>146</v>
      </c>
      <c r="D23" s="318">
        <f>SUM('T2.4 contd'!D23+'T2.4 contd'!D47)</f>
        <v>162</v>
      </c>
      <c r="E23" s="318">
        <f>SUM('T2.4 contd'!E23+'T2.4 contd'!E47)</f>
        <v>159</v>
      </c>
      <c r="F23" s="318">
        <v>198</v>
      </c>
      <c r="G23" s="319">
        <f>SUM('T2.4 contd'!G23+'T2.4 contd'!G47)</f>
        <v>269</v>
      </c>
    </row>
    <row r="24" spans="1:7" s="244" customFormat="1" ht="17.25" customHeight="1" x14ac:dyDescent="0.35">
      <c r="A24" s="320" t="s">
        <v>297</v>
      </c>
      <c r="B24" s="318">
        <v>218</v>
      </c>
      <c r="C24" s="318">
        <v>174</v>
      </c>
      <c r="D24" s="318">
        <f>SUM('T2.4 contd'!D24+'T2.4 contd'!D48)</f>
        <v>184</v>
      </c>
      <c r="E24" s="318">
        <f>SUM('T2.4 contd'!E24+'T2.4 contd'!E48)</f>
        <v>208</v>
      </c>
      <c r="F24" s="318">
        <v>169</v>
      </c>
      <c r="G24" s="319">
        <f>SUM('T2.4 contd'!G24+'T2.4 contd'!G48)</f>
        <v>223</v>
      </c>
    </row>
    <row r="25" spans="1:7" s="244" customFormat="1" ht="17.25" customHeight="1" x14ac:dyDescent="0.35">
      <c r="A25" s="320" t="s">
        <v>298</v>
      </c>
      <c r="B25" s="318">
        <v>188</v>
      </c>
      <c r="C25" s="318">
        <v>146</v>
      </c>
      <c r="D25" s="318">
        <f>SUM('T2.4 contd'!D25+'T2.4 contd'!D49)</f>
        <v>191</v>
      </c>
      <c r="E25" s="318">
        <f>SUM('T2.4 contd'!E25+'T2.4 contd'!E49)</f>
        <v>176</v>
      </c>
      <c r="F25" s="318">
        <v>180</v>
      </c>
      <c r="G25" s="319">
        <f>SUM('T2.4 contd'!G25+'T2.4 contd'!G49)</f>
        <v>247</v>
      </c>
    </row>
    <row r="26" spans="1:7" s="244" customFormat="1" ht="17.25" customHeight="1" x14ac:dyDescent="0.35">
      <c r="A26" s="320" t="s">
        <v>299</v>
      </c>
      <c r="B26" s="318">
        <v>125</v>
      </c>
      <c r="C26" s="318">
        <v>110</v>
      </c>
      <c r="D26" s="318">
        <f>SUM('T2.4 contd'!D26+'T2.4 contd'!D50)</f>
        <v>138</v>
      </c>
      <c r="E26" s="318">
        <f>SUM('T2.4 contd'!E26+'T2.4 contd'!E50)</f>
        <v>98</v>
      </c>
      <c r="F26" s="318">
        <v>141</v>
      </c>
      <c r="G26" s="319">
        <f>SUM('T2.4 contd'!G26+'T2.4 contd'!G50)</f>
        <v>170</v>
      </c>
    </row>
    <row r="27" spans="1:7" s="244" customFormat="1" ht="17.25" customHeight="1" x14ac:dyDescent="0.35">
      <c r="A27" s="320" t="s">
        <v>300</v>
      </c>
      <c r="B27" s="318">
        <v>62</v>
      </c>
      <c r="C27" s="318">
        <v>51</v>
      </c>
      <c r="D27" s="318">
        <f>SUM('T2.4 contd'!D27+'T2.4 contd'!D51)</f>
        <v>58</v>
      </c>
      <c r="E27" s="318">
        <f>SUM('T2.4 contd'!E27+'T2.4 contd'!E51)</f>
        <v>46</v>
      </c>
      <c r="F27" s="318">
        <v>77</v>
      </c>
      <c r="G27" s="319">
        <f>SUM('T2.4 contd'!G27+'T2.4 contd'!G51)</f>
        <v>89</v>
      </c>
    </row>
    <row r="28" spans="1:7" s="244" customFormat="1" ht="17.25" customHeight="1" x14ac:dyDescent="0.35">
      <c r="A28" s="320" t="s">
        <v>301</v>
      </c>
      <c r="B28" s="318">
        <v>15</v>
      </c>
      <c r="C28" s="318">
        <v>15</v>
      </c>
      <c r="D28" s="318">
        <f>SUM('T2.4 contd'!D28+'T2.4 contd'!D52)</f>
        <v>17</v>
      </c>
      <c r="E28" s="318">
        <f>SUM('T2.4 contd'!E28+'T2.4 contd'!E52)</f>
        <v>8</v>
      </c>
      <c r="F28" s="318">
        <v>17</v>
      </c>
      <c r="G28" s="319">
        <f>SUM('T2.4 contd'!G28+'T2.4 contd'!G52)</f>
        <v>18</v>
      </c>
    </row>
    <row r="29" spans="1:7" s="244" customFormat="1" ht="17.25" customHeight="1" x14ac:dyDescent="0.35">
      <c r="A29" s="320" t="s">
        <v>302</v>
      </c>
      <c r="B29" s="318">
        <v>6</v>
      </c>
      <c r="C29" s="318">
        <v>2</v>
      </c>
      <c r="D29" s="318">
        <f>SUM('T2.4 contd'!D29+'T2.4 contd'!D53)</f>
        <v>5</v>
      </c>
      <c r="E29" s="318">
        <f>SUM('T2.4 contd'!E29+'T2.4 contd'!E53)</f>
        <v>3</v>
      </c>
      <c r="F29" s="318">
        <v>4</v>
      </c>
      <c r="G29" s="319">
        <f>SUM('T2.4 contd'!G29+'T2.4 contd'!G53)</f>
        <v>6</v>
      </c>
    </row>
    <row r="30" spans="1:7" s="244" customFormat="1" ht="12.75" customHeight="1" x14ac:dyDescent="0.3">
      <c r="A30" s="277"/>
      <c r="B30" s="269"/>
      <c r="C30" s="269"/>
      <c r="D30" s="269"/>
      <c r="E30" s="269"/>
      <c r="F30" s="269"/>
      <c r="G30" s="269"/>
    </row>
    <row r="31" spans="1:7" s="244" customFormat="1" ht="17.25" customHeight="1" x14ac:dyDescent="0.3">
      <c r="B31" s="259"/>
      <c r="C31" s="259"/>
      <c r="D31" s="259"/>
      <c r="E31" s="259"/>
      <c r="F31" s="259"/>
      <c r="G31" s="259"/>
    </row>
    <row r="32" spans="1:7" s="244" customFormat="1" ht="17.25" customHeight="1" x14ac:dyDescent="0.3">
      <c r="B32" s="259"/>
      <c r="C32" s="259"/>
      <c r="D32" s="259"/>
      <c r="E32" s="259"/>
      <c r="F32" s="284"/>
      <c r="G32" s="284" t="s">
        <v>2</v>
      </c>
    </row>
    <row r="33" spans="1:7" s="244" customFormat="1" ht="17.25" customHeight="1" x14ac:dyDescent="0.3">
      <c r="B33" s="259"/>
      <c r="C33" s="259"/>
      <c r="D33" s="259"/>
      <c r="E33" s="259"/>
      <c r="F33" s="286"/>
      <c r="G33" s="286" t="s">
        <v>3</v>
      </c>
    </row>
    <row r="34" spans="1:7" ht="17.25" customHeight="1" x14ac:dyDescent="0.3">
      <c r="A34" s="321"/>
      <c r="B34" s="285"/>
      <c r="C34" s="285"/>
      <c r="D34" s="285"/>
      <c r="E34" s="285"/>
      <c r="F34" s="285"/>
      <c r="G34" s="285"/>
    </row>
    <row r="35" spans="1:7" ht="17.25" customHeight="1" x14ac:dyDescent="0.3">
      <c r="A35" s="321"/>
      <c r="B35" s="285"/>
      <c r="C35" s="285"/>
      <c r="D35" s="285"/>
      <c r="E35" s="285"/>
      <c r="F35" s="285"/>
      <c r="G35" s="285"/>
    </row>
    <row r="36" spans="1:7" ht="17.25" customHeight="1" x14ac:dyDescent="0.3">
      <c r="A36" s="321"/>
      <c r="B36" s="285"/>
      <c r="C36" s="285"/>
      <c r="D36" s="285"/>
      <c r="E36" s="285"/>
      <c r="F36" s="285"/>
      <c r="G36" s="285"/>
    </row>
    <row r="37" spans="1:7" ht="17.25" customHeight="1" x14ac:dyDescent="0.3">
      <c r="A37" s="321"/>
      <c r="B37" s="285"/>
      <c r="C37" s="285"/>
      <c r="D37" s="285"/>
      <c r="E37" s="285"/>
      <c r="F37" s="285"/>
      <c r="G37" s="285"/>
    </row>
    <row r="38" spans="1:7" ht="17.25" customHeight="1" x14ac:dyDescent="0.3">
      <c r="A38" s="321"/>
      <c r="B38" s="285"/>
      <c r="C38" s="285"/>
      <c r="D38" s="285"/>
      <c r="E38" s="285"/>
      <c r="F38" s="285"/>
      <c r="G38" s="285"/>
    </row>
    <row r="39" spans="1:7" ht="17.25" customHeight="1" x14ac:dyDescent="0.3">
      <c r="A39" s="321"/>
      <c r="B39" s="285"/>
      <c r="C39" s="285"/>
      <c r="D39" s="285"/>
      <c r="E39" s="285"/>
      <c r="F39" s="285"/>
      <c r="G39" s="285"/>
    </row>
    <row r="40" spans="1:7" ht="17.25" customHeight="1" x14ac:dyDescent="0.3">
      <c r="A40" s="321"/>
      <c r="B40" s="285"/>
      <c r="C40" s="285"/>
      <c r="D40" s="285"/>
      <c r="E40" s="285"/>
      <c r="F40" s="285"/>
      <c r="G40" s="285"/>
    </row>
    <row r="41" spans="1:7" ht="17.25" customHeight="1" x14ac:dyDescent="0.3">
      <c r="A41" s="321"/>
      <c r="B41" s="285"/>
      <c r="C41" s="285"/>
      <c r="D41" s="285"/>
      <c r="E41" s="285"/>
      <c r="F41" s="285"/>
      <c r="G41" s="285"/>
    </row>
    <row r="42" spans="1:7" ht="17.25" customHeight="1" x14ac:dyDescent="0.3">
      <c r="A42" s="321"/>
      <c r="B42" s="285"/>
      <c r="C42" s="285"/>
      <c r="D42" s="285"/>
      <c r="E42" s="285"/>
      <c r="F42" s="285"/>
      <c r="G42" s="285"/>
    </row>
    <row r="43" spans="1:7" ht="17.25" customHeight="1" x14ac:dyDescent="0.3"/>
    <row r="44" spans="1:7" ht="17.25" customHeight="1" x14ac:dyDescent="0.3">
      <c r="A44" s="214"/>
    </row>
    <row r="45" spans="1:7" ht="17.25" customHeight="1" x14ac:dyDescent="0.3"/>
    <row r="46" spans="1:7" ht="17.25" customHeight="1" x14ac:dyDescent="0.3">
      <c r="A46" s="322"/>
    </row>
    <row r="47" spans="1:7" ht="17.25" customHeight="1" x14ac:dyDescent="0.3"/>
    <row r="48" spans="1:7" ht="17.25" customHeight="1" x14ac:dyDescent="0.3"/>
    <row r="49" ht="17.25" customHeight="1" x14ac:dyDescent="0.3"/>
    <row r="50" ht="17.25" customHeight="1" x14ac:dyDescent="0.3"/>
    <row r="51" ht="17.25" customHeight="1" x14ac:dyDescent="0.3"/>
    <row r="52" ht="17.25" customHeight="1" x14ac:dyDescent="0.3"/>
    <row r="53" ht="17.25" customHeight="1" x14ac:dyDescent="0.3"/>
    <row r="54" ht="5.25" customHeight="1" x14ac:dyDescent="0.3"/>
    <row r="55" ht="9.75" customHeight="1" x14ac:dyDescent="0.3"/>
    <row r="56" ht="14.25" customHeight="1" x14ac:dyDescent="0.3"/>
    <row r="57" ht="14.25" customHeight="1" x14ac:dyDescent="0.3"/>
  </sheetData>
  <sheetProtection selectLockedCells="1" selectUnlockedCells="1"/>
  <mergeCells count="3">
    <mergeCell ref="A1:F1"/>
    <mergeCell ref="A2:F2"/>
    <mergeCell ref="B4:G4"/>
  </mergeCells>
  <printOptions horizontalCentered="1"/>
  <pageMargins left="0.7" right="0.7" top="0.75" bottom="0.75" header="0.3" footer="0.3"/>
  <pageSetup paperSize="9" scale="75" firstPageNumber="5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6211C-7407-48D1-88EC-1C87AD586E8C}">
  <sheetPr>
    <tabColor rgb="FF7030A0"/>
  </sheetPr>
  <dimension ref="A1:K70"/>
  <sheetViews>
    <sheetView view="pageBreakPreview" topLeftCell="A37" zoomScale="85" zoomScaleSheetLayoutView="85" workbookViewId="0">
      <selection activeCell="B65" sqref="B65"/>
    </sheetView>
  </sheetViews>
  <sheetFormatPr defaultColWidth="11.44140625" defaultRowHeight="21.75" customHeight="1" x14ac:dyDescent="0.3"/>
  <cols>
    <col min="1" max="1" width="28.44140625" style="244" customWidth="1"/>
    <col min="2" max="7" width="13.44140625" style="259" customWidth="1"/>
    <col min="8" max="16384" width="11.44140625" style="244"/>
  </cols>
  <sheetData>
    <row r="1" spans="1:11" ht="21.75" customHeight="1" x14ac:dyDescent="0.3">
      <c r="A1" s="312" t="s">
        <v>303</v>
      </c>
      <c r="B1" s="312"/>
      <c r="C1" s="312"/>
      <c r="D1" s="312"/>
      <c r="E1" s="312"/>
      <c r="F1" s="312"/>
      <c r="G1" s="312"/>
    </row>
    <row r="2" spans="1:11" ht="21.75" customHeight="1" x14ac:dyDescent="0.3">
      <c r="A2" s="313" t="s">
        <v>304</v>
      </c>
      <c r="B2" s="313"/>
      <c r="C2" s="313"/>
      <c r="D2" s="313"/>
      <c r="E2" s="313"/>
      <c r="F2" s="313"/>
      <c r="G2" s="244"/>
    </row>
    <row r="3" spans="1:11" ht="15" customHeight="1" x14ac:dyDescent="0.35">
      <c r="A3" s="247"/>
      <c r="B3" s="242"/>
      <c r="C3" s="242"/>
      <c r="D3" s="242"/>
      <c r="E3" s="248"/>
      <c r="F3" s="288"/>
      <c r="G3" s="288"/>
    </row>
    <row r="4" spans="1:11" ht="21.75" customHeight="1" x14ac:dyDescent="0.3">
      <c r="A4" s="250" t="s">
        <v>279</v>
      </c>
      <c r="B4" s="314" t="s">
        <v>266</v>
      </c>
      <c r="C4" s="314"/>
      <c r="D4" s="314"/>
      <c r="E4" s="314"/>
      <c r="F4" s="314"/>
      <c r="G4" s="314"/>
    </row>
    <row r="5" spans="1:11" ht="21.75" customHeight="1" x14ac:dyDescent="0.3">
      <c r="A5" s="253" t="s">
        <v>280</v>
      </c>
      <c r="B5" s="255">
        <v>2017</v>
      </c>
      <c r="C5" s="255">
        <v>2018</v>
      </c>
      <c r="D5" s="255">
        <v>2019</v>
      </c>
      <c r="E5" s="255">
        <v>2020</v>
      </c>
      <c r="F5" s="255">
        <v>2021</v>
      </c>
      <c r="G5" s="255">
        <v>2022</v>
      </c>
    </row>
    <row r="6" spans="1:11" ht="5.25" customHeight="1" x14ac:dyDescent="0.35">
      <c r="A6" s="257"/>
      <c r="B6" s="258"/>
      <c r="C6" s="258"/>
      <c r="D6" s="258"/>
      <c r="E6" s="258"/>
      <c r="F6" s="258"/>
    </row>
    <row r="7" spans="1:11" ht="17.25" customHeight="1" x14ac:dyDescent="0.3">
      <c r="A7" s="229" t="s">
        <v>112</v>
      </c>
      <c r="B7" s="275">
        <f t="shared" ref="B7:G7" si="0">SUM(B8:B29)</f>
        <v>911</v>
      </c>
      <c r="C7" s="275">
        <f t="shared" si="0"/>
        <v>878</v>
      </c>
      <c r="D7" s="275">
        <f t="shared" si="0"/>
        <v>965</v>
      </c>
      <c r="E7" s="275">
        <f t="shared" si="0"/>
        <v>982</v>
      </c>
      <c r="F7" s="275">
        <f t="shared" si="0"/>
        <v>1025</v>
      </c>
      <c r="G7" s="275">
        <f t="shared" si="0"/>
        <v>1319</v>
      </c>
    </row>
    <row r="8" spans="1:11" ht="17.25" customHeight="1" x14ac:dyDescent="0.35">
      <c r="A8" s="264" t="s">
        <v>281</v>
      </c>
      <c r="B8" s="261">
        <v>31</v>
      </c>
      <c r="C8" s="261">
        <v>34</v>
      </c>
      <c r="D8" s="261">
        <v>31</v>
      </c>
      <c r="E8" s="261">
        <v>25</v>
      </c>
      <c r="F8" s="261">
        <v>20</v>
      </c>
      <c r="G8" s="323">
        <v>34</v>
      </c>
    </row>
    <row r="9" spans="1:11" ht="17.25" customHeight="1" x14ac:dyDescent="0.35">
      <c r="A9" s="320" t="s">
        <v>282</v>
      </c>
      <c r="B9" s="261">
        <v>10</v>
      </c>
      <c r="C9" s="261">
        <v>5</v>
      </c>
      <c r="D9" s="261">
        <v>5</v>
      </c>
      <c r="E9" s="261">
        <v>5</v>
      </c>
      <c r="F9" s="261">
        <v>5</v>
      </c>
      <c r="G9" s="323">
        <v>5</v>
      </c>
    </row>
    <row r="10" spans="1:11" ht="17.25" customHeight="1" x14ac:dyDescent="0.35">
      <c r="A10" s="320" t="s">
        <v>283</v>
      </c>
      <c r="B10" s="261">
        <v>5</v>
      </c>
      <c r="C10" s="261">
        <v>3</v>
      </c>
      <c r="D10" s="261">
        <v>7</v>
      </c>
      <c r="E10" s="261">
        <v>2</v>
      </c>
      <c r="F10" s="261">
        <v>4</v>
      </c>
      <c r="G10" s="323">
        <v>4</v>
      </c>
    </row>
    <row r="11" spans="1:11" ht="17.25" customHeight="1" x14ac:dyDescent="0.35">
      <c r="A11" s="320" t="s">
        <v>284</v>
      </c>
      <c r="B11" s="261">
        <v>6</v>
      </c>
      <c r="C11" s="261">
        <v>3</v>
      </c>
      <c r="D11" s="261">
        <v>1</v>
      </c>
      <c r="E11" s="261">
        <v>2</v>
      </c>
      <c r="F11" s="261">
        <v>3</v>
      </c>
      <c r="G11" s="323">
        <v>7</v>
      </c>
    </row>
    <row r="12" spans="1:11" ht="17.25" customHeight="1" x14ac:dyDescent="0.35">
      <c r="A12" s="320" t="s">
        <v>285</v>
      </c>
      <c r="B12" s="261">
        <v>7</v>
      </c>
      <c r="C12" s="261">
        <v>10</v>
      </c>
      <c r="D12" s="261">
        <v>4</v>
      </c>
      <c r="E12" s="261">
        <v>4</v>
      </c>
      <c r="F12" s="261">
        <v>6</v>
      </c>
      <c r="G12" s="323">
        <v>11</v>
      </c>
    </row>
    <row r="13" spans="1:11" ht="17.25" customHeight="1" x14ac:dyDescent="0.35">
      <c r="A13" s="320" t="s">
        <v>286</v>
      </c>
      <c r="B13" s="261">
        <v>11</v>
      </c>
      <c r="C13" s="261">
        <v>6</v>
      </c>
      <c r="D13" s="261">
        <v>13</v>
      </c>
      <c r="E13" s="261">
        <v>18</v>
      </c>
      <c r="F13" s="261">
        <v>8</v>
      </c>
      <c r="G13" s="323">
        <v>22</v>
      </c>
      <c r="K13" s="263"/>
    </row>
    <row r="14" spans="1:11" ht="17.25" customHeight="1" x14ac:dyDescent="0.35">
      <c r="A14" s="320" t="s">
        <v>287</v>
      </c>
      <c r="B14" s="261">
        <v>23</v>
      </c>
      <c r="C14" s="261">
        <v>21</v>
      </c>
      <c r="D14" s="261">
        <v>23</v>
      </c>
      <c r="E14" s="261">
        <v>23</v>
      </c>
      <c r="F14" s="261">
        <v>21</v>
      </c>
      <c r="G14" s="323">
        <v>18</v>
      </c>
    </row>
    <row r="15" spans="1:11" ht="17.25" customHeight="1" x14ac:dyDescent="0.35">
      <c r="A15" s="320" t="s">
        <v>288</v>
      </c>
      <c r="B15" s="261">
        <v>19</v>
      </c>
      <c r="C15" s="261">
        <v>27</v>
      </c>
      <c r="D15" s="261">
        <v>24</v>
      </c>
      <c r="E15" s="261">
        <v>38</v>
      </c>
      <c r="F15" s="261">
        <v>21</v>
      </c>
      <c r="G15" s="323">
        <v>19</v>
      </c>
    </row>
    <row r="16" spans="1:11" ht="17.25" customHeight="1" x14ac:dyDescent="0.35">
      <c r="A16" s="320" t="s">
        <v>289</v>
      </c>
      <c r="B16" s="261">
        <v>29</v>
      </c>
      <c r="C16" s="261">
        <v>38</v>
      </c>
      <c r="D16" s="261">
        <v>33</v>
      </c>
      <c r="E16" s="261">
        <v>42</v>
      </c>
      <c r="F16" s="261">
        <v>34</v>
      </c>
      <c r="G16" s="323">
        <v>47</v>
      </c>
    </row>
    <row r="17" spans="1:8" ht="17.25" customHeight="1" x14ac:dyDescent="0.35">
      <c r="A17" s="320" t="s">
        <v>290</v>
      </c>
      <c r="B17" s="261">
        <v>50</v>
      </c>
      <c r="C17" s="261">
        <v>43</v>
      </c>
      <c r="D17" s="261">
        <v>42</v>
      </c>
      <c r="E17" s="261">
        <v>42</v>
      </c>
      <c r="F17" s="261">
        <v>42</v>
      </c>
      <c r="G17" s="323">
        <v>50</v>
      </c>
    </row>
    <row r="18" spans="1:8" ht="17.25" customHeight="1" x14ac:dyDescent="0.35">
      <c r="A18" s="320" t="s">
        <v>291</v>
      </c>
      <c r="B18" s="261">
        <v>47</v>
      </c>
      <c r="C18" s="261">
        <v>68</v>
      </c>
      <c r="D18" s="261">
        <v>65</v>
      </c>
      <c r="E18" s="261">
        <v>68</v>
      </c>
      <c r="F18" s="261">
        <v>84</v>
      </c>
      <c r="G18" s="323">
        <v>75</v>
      </c>
    </row>
    <row r="19" spans="1:8" ht="17.25" customHeight="1" x14ac:dyDescent="0.35">
      <c r="A19" s="320" t="s">
        <v>292</v>
      </c>
      <c r="B19" s="261">
        <v>67</v>
      </c>
      <c r="C19" s="261">
        <v>71</v>
      </c>
      <c r="D19" s="261">
        <v>78</v>
      </c>
      <c r="E19" s="261">
        <v>84</v>
      </c>
      <c r="F19" s="261">
        <v>95</v>
      </c>
      <c r="G19" s="323">
        <v>86</v>
      </c>
    </row>
    <row r="20" spans="1:8" ht="17.25" customHeight="1" x14ac:dyDescent="0.35">
      <c r="A20" s="320" t="s">
        <v>293</v>
      </c>
      <c r="B20" s="261">
        <v>82</v>
      </c>
      <c r="C20" s="261">
        <v>69</v>
      </c>
      <c r="D20" s="261">
        <v>100</v>
      </c>
      <c r="E20" s="261">
        <v>90</v>
      </c>
      <c r="F20" s="261">
        <v>86</v>
      </c>
      <c r="G20" s="323">
        <v>117</v>
      </c>
    </row>
    <row r="21" spans="1:8" ht="17.25" customHeight="1" x14ac:dyDescent="0.35">
      <c r="A21" s="320" t="s">
        <v>294</v>
      </c>
      <c r="B21" s="261">
        <v>80</v>
      </c>
      <c r="C21" s="261">
        <v>95</v>
      </c>
      <c r="D21" s="261">
        <v>87</v>
      </c>
      <c r="E21" s="261">
        <v>103</v>
      </c>
      <c r="F21" s="261">
        <v>99</v>
      </c>
      <c r="G21" s="323">
        <v>145</v>
      </c>
    </row>
    <row r="22" spans="1:8" ht="17.25" customHeight="1" x14ac:dyDescent="0.35">
      <c r="A22" s="320" t="s">
        <v>295</v>
      </c>
      <c r="B22" s="261">
        <v>74</v>
      </c>
      <c r="C22" s="261">
        <v>80</v>
      </c>
      <c r="D22" s="261">
        <v>94</v>
      </c>
      <c r="E22" s="261">
        <v>87</v>
      </c>
      <c r="F22" s="261">
        <v>114</v>
      </c>
      <c r="G22" s="323">
        <v>153</v>
      </c>
    </row>
    <row r="23" spans="1:8" ht="17.25" customHeight="1" x14ac:dyDescent="0.35">
      <c r="A23" s="320" t="s">
        <v>296</v>
      </c>
      <c r="B23" s="261">
        <v>74</v>
      </c>
      <c r="C23" s="261">
        <v>79</v>
      </c>
      <c r="D23" s="261">
        <v>91</v>
      </c>
      <c r="E23" s="261">
        <v>80</v>
      </c>
      <c r="F23" s="261">
        <v>94</v>
      </c>
      <c r="G23" s="323">
        <v>140</v>
      </c>
    </row>
    <row r="24" spans="1:8" ht="17.25" customHeight="1" x14ac:dyDescent="0.35">
      <c r="A24" s="320" t="s">
        <v>297</v>
      </c>
      <c r="B24" s="261">
        <v>101</v>
      </c>
      <c r="C24" s="261">
        <v>85</v>
      </c>
      <c r="D24" s="261">
        <v>90</v>
      </c>
      <c r="E24" s="261">
        <v>111</v>
      </c>
      <c r="F24" s="261">
        <v>90</v>
      </c>
      <c r="G24" s="323">
        <v>124</v>
      </c>
    </row>
    <row r="25" spans="1:8" ht="17.25" customHeight="1" x14ac:dyDescent="0.35">
      <c r="A25" s="320" t="s">
        <v>298</v>
      </c>
      <c r="B25" s="261">
        <v>89</v>
      </c>
      <c r="C25" s="261">
        <v>59</v>
      </c>
      <c r="D25" s="261">
        <v>81</v>
      </c>
      <c r="E25" s="261">
        <v>86</v>
      </c>
      <c r="F25" s="261">
        <v>87</v>
      </c>
      <c r="G25" s="323">
        <v>118</v>
      </c>
    </row>
    <row r="26" spans="1:8" ht="17.25" customHeight="1" x14ac:dyDescent="0.35">
      <c r="A26" s="320" t="s">
        <v>299</v>
      </c>
      <c r="B26" s="261">
        <v>67</v>
      </c>
      <c r="C26" s="261">
        <v>52</v>
      </c>
      <c r="D26" s="261">
        <v>57</v>
      </c>
      <c r="E26" s="261">
        <v>47</v>
      </c>
      <c r="F26" s="261">
        <v>62</v>
      </c>
      <c r="G26" s="323">
        <v>90</v>
      </c>
    </row>
    <row r="27" spans="1:8" ht="17.25" customHeight="1" x14ac:dyDescent="0.35">
      <c r="A27" s="320" t="s">
        <v>300</v>
      </c>
      <c r="B27" s="261">
        <v>30</v>
      </c>
      <c r="C27" s="261">
        <v>27</v>
      </c>
      <c r="D27" s="261">
        <v>27</v>
      </c>
      <c r="E27" s="261">
        <v>20</v>
      </c>
      <c r="F27" s="261">
        <v>40</v>
      </c>
      <c r="G27" s="323">
        <v>43</v>
      </c>
    </row>
    <row r="28" spans="1:8" ht="17.25" customHeight="1" x14ac:dyDescent="0.35">
      <c r="A28" s="320" t="s">
        <v>301</v>
      </c>
      <c r="B28" s="261">
        <v>7</v>
      </c>
      <c r="C28" s="261">
        <v>3</v>
      </c>
      <c r="D28" s="261">
        <v>9</v>
      </c>
      <c r="E28" s="261">
        <v>4</v>
      </c>
      <c r="F28" s="261">
        <v>8</v>
      </c>
      <c r="G28" s="323">
        <v>9</v>
      </c>
    </row>
    <row r="29" spans="1:8" ht="17.25" customHeight="1" x14ac:dyDescent="0.35">
      <c r="A29" s="320" t="s">
        <v>302</v>
      </c>
      <c r="B29" s="261">
        <v>2</v>
      </c>
      <c r="C29" s="261">
        <v>0</v>
      </c>
      <c r="D29" s="261">
        <v>3</v>
      </c>
      <c r="E29" s="261">
        <v>1</v>
      </c>
      <c r="F29" s="261">
        <v>2</v>
      </c>
      <c r="G29" s="323">
        <v>2</v>
      </c>
    </row>
    <row r="30" spans="1:8" ht="12.75" customHeight="1" x14ac:dyDescent="0.3">
      <c r="A30" s="280"/>
      <c r="B30" s="285"/>
      <c r="C30" s="285"/>
      <c r="D30" s="285"/>
      <c r="E30" s="285"/>
      <c r="F30" s="285"/>
      <c r="G30" s="299"/>
    </row>
    <row r="31" spans="1:8" ht="17.25" customHeight="1" x14ac:dyDescent="0.3">
      <c r="A31" s="229" t="s">
        <v>113</v>
      </c>
      <c r="B31" s="275">
        <f t="shared" ref="B31:G31" si="1">SUM(B32:B53)</f>
        <v>785</v>
      </c>
      <c r="C31" s="275">
        <f t="shared" si="1"/>
        <v>734</v>
      </c>
      <c r="D31" s="324">
        <f t="shared" si="1"/>
        <v>795</v>
      </c>
      <c r="E31" s="275">
        <f t="shared" si="1"/>
        <v>770</v>
      </c>
      <c r="F31" s="275">
        <f t="shared" si="1"/>
        <v>840</v>
      </c>
      <c r="G31" s="325">
        <f t="shared" si="1"/>
        <v>1003</v>
      </c>
      <c r="H31" s="138"/>
    </row>
    <row r="32" spans="1:8" ht="17.25" customHeight="1" x14ac:dyDescent="0.35">
      <c r="A32" s="264" t="s">
        <v>281</v>
      </c>
      <c r="B32" s="261">
        <v>29</v>
      </c>
      <c r="C32" s="261">
        <v>22</v>
      </c>
      <c r="D32" s="261">
        <v>21</v>
      </c>
      <c r="E32" s="261">
        <v>29</v>
      </c>
      <c r="F32" s="261">
        <v>20</v>
      </c>
      <c r="G32" s="326">
        <v>31</v>
      </c>
    </row>
    <row r="33" spans="1:7" ht="17.25" customHeight="1" x14ac:dyDescent="0.35">
      <c r="A33" s="320" t="s">
        <v>282</v>
      </c>
      <c r="B33" s="261">
        <v>3</v>
      </c>
      <c r="C33" s="261">
        <v>6</v>
      </c>
      <c r="D33" s="261">
        <v>3</v>
      </c>
      <c r="E33" s="261">
        <v>1</v>
      </c>
      <c r="F33" s="261">
        <v>3</v>
      </c>
      <c r="G33" s="327">
        <v>1</v>
      </c>
    </row>
    <row r="34" spans="1:7" ht="17.25" customHeight="1" x14ac:dyDescent="0.35">
      <c r="A34" s="320" t="s">
        <v>283</v>
      </c>
      <c r="B34" s="261">
        <v>3</v>
      </c>
      <c r="C34" s="261">
        <v>2</v>
      </c>
      <c r="D34" s="261">
        <v>3</v>
      </c>
      <c r="E34" s="261">
        <v>2</v>
      </c>
      <c r="F34" s="261">
        <v>2</v>
      </c>
      <c r="G34" s="327">
        <v>2</v>
      </c>
    </row>
    <row r="35" spans="1:7" ht="17.25" customHeight="1" x14ac:dyDescent="0.35">
      <c r="A35" s="320" t="s">
        <v>284</v>
      </c>
      <c r="B35" s="261">
        <v>1</v>
      </c>
      <c r="C35" s="261">
        <v>4</v>
      </c>
      <c r="D35" s="261">
        <v>2</v>
      </c>
      <c r="E35" s="261">
        <v>2</v>
      </c>
      <c r="F35" s="261">
        <v>2</v>
      </c>
      <c r="G35" s="327">
        <v>3</v>
      </c>
    </row>
    <row r="36" spans="1:7" ht="17.25" customHeight="1" x14ac:dyDescent="0.35">
      <c r="A36" s="320" t="s">
        <v>285</v>
      </c>
      <c r="B36" s="261">
        <v>2</v>
      </c>
      <c r="C36" s="261">
        <v>3</v>
      </c>
      <c r="D36" s="261">
        <v>4</v>
      </c>
      <c r="E36" s="261">
        <v>6</v>
      </c>
      <c r="F36" s="261">
        <v>7</v>
      </c>
      <c r="G36" s="327">
        <v>3</v>
      </c>
    </row>
    <row r="37" spans="1:7" ht="17.25" customHeight="1" x14ac:dyDescent="0.35">
      <c r="A37" s="320" t="s">
        <v>286</v>
      </c>
      <c r="B37" s="261">
        <v>13</v>
      </c>
      <c r="C37" s="261">
        <v>6</v>
      </c>
      <c r="D37" s="261">
        <v>6</v>
      </c>
      <c r="E37" s="261">
        <v>6</v>
      </c>
      <c r="F37" s="261">
        <v>6</v>
      </c>
      <c r="G37" s="327">
        <v>8</v>
      </c>
    </row>
    <row r="38" spans="1:7" ht="17.25" customHeight="1" x14ac:dyDescent="0.35">
      <c r="A38" s="320" t="s">
        <v>287</v>
      </c>
      <c r="B38" s="261">
        <v>9</v>
      </c>
      <c r="C38" s="261">
        <v>6</v>
      </c>
      <c r="D38" s="261">
        <v>5</v>
      </c>
      <c r="E38" s="261">
        <v>2</v>
      </c>
      <c r="F38" s="261">
        <v>10</v>
      </c>
      <c r="G38" s="327">
        <v>9</v>
      </c>
    </row>
    <row r="39" spans="1:7" ht="17.25" customHeight="1" x14ac:dyDescent="0.35">
      <c r="A39" s="320" t="s">
        <v>288</v>
      </c>
      <c r="B39" s="261">
        <v>12</v>
      </c>
      <c r="C39" s="261">
        <v>11</v>
      </c>
      <c r="D39" s="261">
        <v>9</v>
      </c>
      <c r="E39" s="261">
        <v>13</v>
      </c>
      <c r="F39" s="261">
        <v>12</v>
      </c>
      <c r="G39" s="327">
        <v>7</v>
      </c>
    </row>
    <row r="40" spans="1:7" ht="17.25" customHeight="1" x14ac:dyDescent="0.35">
      <c r="A40" s="320" t="s">
        <v>289</v>
      </c>
      <c r="B40" s="261">
        <v>25</v>
      </c>
      <c r="C40" s="261">
        <v>24</v>
      </c>
      <c r="D40" s="261">
        <v>14</v>
      </c>
      <c r="E40" s="261">
        <v>22</v>
      </c>
      <c r="F40" s="261">
        <v>25</v>
      </c>
      <c r="G40" s="327">
        <v>26</v>
      </c>
    </row>
    <row r="41" spans="1:7" ht="17.25" customHeight="1" x14ac:dyDescent="0.35">
      <c r="A41" s="320" t="s">
        <v>290</v>
      </c>
      <c r="B41" s="261">
        <v>19</v>
      </c>
      <c r="C41" s="261">
        <v>29</v>
      </c>
      <c r="D41" s="261">
        <v>28</v>
      </c>
      <c r="E41" s="261">
        <v>28</v>
      </c>
      <c r="F41" s="261">
        <v>27</v>
      </c>
      <c r="G41" s="327">
        <v>21</v>
      </c>
    </row>
    <row r="42" spans="1:7" ht="17.25" customHeight="1" x14ac:dyDescent="0.35">
      <c r="A42" s="320" t="s">
        <v>305</v>
      </c>
      <c r="B42" s="261">
        <v>33</v>
      </c>
      <c r="C42" s="261">
        <v>43</v>
      </c>
      <c r="D42" s="261">
        <v>42</v>
      </c>
      <c r="E42" s="261">
        <v>39</v>
      </c>
      <c r="F42" s="261">
        <v>42</v>
      </c>
      <c r="G42" s="327">
        <v>43</v>
      </c>
    </row>
    <row r="43" spans="1:7" ht="17.25" customHeight="1" x14ac:dyDescent="0.35">
      <c r="A43" s="320" t="s">
        <v>292</v>
      </c>
      <c r="B43" s="261">
        <v>45</v>
      </c>
      <c r="C43" s="261">
        <v>48</v>
      </c>
      <c r="D43" s="261">
        <v>49</v>
      </c>
      <c r="E43" s="261">
        <v>69</v>
      </c>
      <c r="F43" s="261">
        <v>49</v>
      </c>
      <c r="G43" s="323">
        <v>68</v>
      </c>
    </row>
    <row r="44" spans="1:7" ht="17.25" customHeight="1" x14ac:dyDescent="0.35">
      <c r="A44" s="320" t="s">
        <v>293</v>
      </c>
      <c r="B44" s="261">
        <v>66</v>
      </c>
      <c r="C44" s="261">
        <v>58</v>
      </c>
      <c r="D44" s="261">
        <v>67</v>
      </c>
      <c r="E44" s="261">
        <v>56</v>
      </c>
      <c r="F44" s="261">
        <v>60</v>
      </c>
      <c r="G44" s="323">
        <v>74</v>
      </c>
    </row>
    <row r="45" spans="1:7" ht="17.25" customHeight="1" x14ac:dyDescent="0.35">
      <c r="A45" s="320" t="s">
        <v>294</v>
      </c>
      <c r="B45" s="261">
        <v>59</v>
      </c>
      <c r="C45" s="261">
        <v>67</v>
      </c>
      <c r="D45" s="261">
        <v>76</v>
      </c>
      <c r="E45" s="261">
        <v>70</v>
      </c>
      <c r="F45" s="261">
        <v>95</v>
      </c>
      <c r="G45" s="323">
        <v>103</v>
      </c>
    </row>
    <row r="46" spans="1:7" ht="17.25" customHeight="1" x14ac:dyDescent="0.35">
      <c r="A46" s="320" t="s">
        <v>295</v>
      </c>
      <c r="B46" s="261">
        <v>81</v>
      </c>
      <c r="C46" s="261">
        <v>66</v>
      </c>
      <c r="D46" s="261">
        <v>69</v>
      </c>
      <c r="E46" s="261">
        <v>76</v>
      </c>
      <c r="F46" s="261">
        <v>77</v>
      </c>
      <c r="G46" s="323">
        <v>108</v>
      </c>
    </row>
    <row r="47" spans="1:7" ht="17.25" customHeight="1" x14ac:dyDescent="0.35">
      <c r="A47" s="320" t="s">
        <v>296</v>
      </c>
      <c r="B47" s="261">
        <v>67</v>
      </c>
      <c r="C47" s="261">
        <v>67</v>
      </c>
      <c r="D47" s="261">
        <v>71</v>
      </c>
      <c r="E47" s="261">
        <v>79</v>
      </c>
      <c r="F47" s="261">
        <v>104</v>
      </c>
      <c r="G47" s="323">
        <v>129</v>
      </c>
    </row>
    <row r="48" spans="1:7" s="259" customFormat="1" ht="17.25" customHeight="1" x14ac:dyDescent="0.35">
      <c r="A48" s="320" t="s">
        <v>297</v>
      </c>
      <c r="B48" s="261">
        <v>117</v>
      </c>
      <c r="C48" s="261">
        <v>89</v>
      </c>
      <c r="D48" s="261">
        <v>94</v>
      </c>
      <c r="E48" s="261">
        <v>97</v>
      </c>
      <c r="F48" s="261">
        <v>79</v>
      </c>
      <c r="G48" s="323">
        <v>99</v>
      </c>
    </row>
    <row r="49" spans="1:7" ht="17.25" customHeight="1" x14ac:dyDescent="0.35">
      <c r="A49" s="320" t="s">
        <v>298</v>
      </c>
      <c r="B49" s="261">
        <v>99</v>
      </c>
      <c r="C49" s="261">
        <v>87</v>
      </c>
      <c r="D49" s="261">
        <v>110</v>
      </c>
      <c r="E49" s="261">
        <v>90</v>
      </c>
      <c r="F49" s="261">
        <v>93</v>
      </c>
      <c r="G49" s="323">
        <v>129</v>
      </c>
    </row>
    <row r="50" spans="1:7" ht="17.25" customHeight="1" x14ac:dyDescent="0.35">
      <c r="A50" s="320" t="s">
        <v>299</v>
      </c>
      <c r="B50" s="261">
        <v>58</v>
      </c>
      <c r="C50" s="261">
        <v>58</v>
      </c>
      <c r="D50" s="261">
        <v>81</v>
      </c>
      <c r="E50" s="261">
        <v>51</v>
      </c>
      <c r="F50" s="261">
        <v>79</v>
      </c>
      <c r="G50" s="323">
        <v>80</v>
      </c>
    </row>
    <row r="51" spans="1:7" ht="17.25" customHeight="1" x14ac:dyDescent="0.35">
      <c r="A51" s="320" t="s">
        <v>300</v>
      </c>
      <c r="B51" s="261">
        <v>32</v>
      </c>
      <c r="C51" s="261">
        <v>24</v>
      </c>
      <c r="D51" s="261">
        <v>31</v>
      </c>
      <c r="E51" s="261">
        <v>26</v>
      </c>
      <c r="F51" s="261">
        <v>37</v>
      </c>
      <c r="G51" s="323">
        <v>46</v>
      </c>
    </row>
    <row r="52" spans="1:7" ht="17.25" customHeight="1" x14ac:dyDescent="0.35">
      <c r="A52" s="320" t="s">
        <v>301</v>
      </c>
      <c r="B52" s="261">
        <v>8</v>
      </c>
      <c r="C52" s="261">
        <v>12</v>
      </c>
      <c r="D52" s="261">
        <v>8</v>
      </c>
      <c r="E52" s="261">
        <v>4</v>
      </c>
      <c r="F52" s="261">
        <v>9</v>
      </c>
      <c r="G52" s="323">
        <v>9</v>
      </c>
    </row>
    <row r="53" spans="1:7" ht="17.25" customHeight="1" x14ac:dyDescent="0.35">
      <c r="A53" s="320" t="s">
        <v>302</v>
      </c>
      <c r="B53" s="261">
        <v>4</v>
      </c>
      <c r="C53" s="261">
        <v>2</v>
      </c>
      <c r="D53" s="261">
        <v>2</v>
      </c>
      <c r="E53" s="261">
        <v>2</v>
      </c>
      <c r="F53" s="261">
        <v>2</v>
      </c>
      <c r="G53" s="323">
        <v>4</v>
      </c>
    </row>
    <row r="54" spans="1:7" ht="5.25" customHeight="1" x14ac:dyDescent="0.3">
      <c r="A54" s="277"/>
      <c r="B54" s="269"/>
      <c r="C54" s="269"/>
      <c r="D54" s="269"/>
      <c r="E54" s="269"/>
      <c r="F54" s="269"/>
      <c r="G54" s="269"/>
    </row>
    <row r="55" spans="1:7" ht="9.75" customHeight="1" x14ac:dyDescent="0.3"/>
    <row r="56" spans="1:7" ht="14.25" customHeight="1" x14ac:dyDescent="0.3">
      <c r="F56" s="284"/>
      <c r="G56" s="284" t="s">
        <v>2</v>
      </c>
    </row>
    <row r="57" spans="1:7" ht="14.25" customHeight="1" x14ac:dyDescent="0.3">
      <c r="F57" s="286"/>
      <c r="G57" s="286" t="s">
        <v>3</v>
      </c>
    </row>
    <row r="58" spans="1:7" ht="15.6" x14ac:dyDescent="0.3"/>
    <row r="59" spans="1:7" ht="15.6" x14ac:dyDescent="0.3"/>
    <row r="60" spans="1:7" ht="15.6" x14ac:dyDescent="0.3"/>
    <row r="61" spans="1:7" ht="15.6" x14ac:dyDescent="0.3"/>
    <row r="62" spans="1:7" ht="15.6" x14ac:dyDescent="0.3"/>
    <row r="63" spans="1:7" ht="15.6" x14ac:dyDescent="0.3"/>
    <row r="64" spans="1:7" ht="15.6" x14ac:dyDescent="0.3"/>
    <row r="65" ht="15.6" x14ac:dyDescent="0.3"/>
    <row r="66" ht="15.6" x14ac:dyDescent="0.3"/>
    <row r="67" ht="15.6" x14ac:dyDescent="0.3"/>
    <row r="68" ht="15.6" x14ac:dyDescent="0.3"/>
    <row r="69" ht="15.6" x14ac:dyDescent="0.3"/>
    <row r="70" ht="15.6" x14ac:dyDescent="0.3"/>
  </sheetData>
  <sheetProtection selectLockedCells="1" selectUnlockedCells="1"/>
  <mergeCells count="3">
    <mergeCell ref="A1:G1"/>
    <mergeCell ref="A2:F2"/>
    <mergeCell ref="B4:G4"/>
  </mergeCells>
  <printOptions horizontalCentered="1"/>
  <pageMargins left="0.7" right="0.7" top="0.75" bottom="0.75" header="0.3" footer="0.3"/>
  <pageSetup paperSize="9" scale="75" firstPageNumber="50" fitToWidth="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706CE-1659-447C-9447-75CA2988A870}">
  <sheetPr>
    <tabColor rgb="FF7030A0"/>
  </sheetPr>
  <dimension ref="A1:H65"/>
  <sheetViews>
    <sheetView view="pageBreakPreview" topLeftCell="A31" zoomScale="85" zoomScaleSheetLayoutView="85" workbookViewId="0">
      <selection activeCell="B65" sqref="B65"/>
    </sheetView>
  </sheetViews>
  <sheetFormatPr defaultColWidth="11.44140625" defaultRowHeight="15.6" x14ac:dyDescent="0.3"/>
  <cols>
    <col min="1" max="1" width="15.44140625" style="209" customWidth="1"/>
    <col min="2" max="2" width="42.33203125" style="209" customWidth="1"/>
    <col min="3" max="6" width="9.44140625" style="218" customWidth="1"/>
    <col min="7" max="7" width="16.44140625" style="218" customWidth="1"/>
    <col min="8" max="16384" width="11.44140625" style="209"/>
  </cols>
  <sheetData>
    <row r="1" spans="1:8" s="244" customFormat="1" ht="21.75" customHeight="1" x14ac:dyDescent="0.35">
      <c r="A1" s="241" t="s">
        <v>306</v>
      </c>
      <c r="B1" s="229" t="s">
        <v>248</v>
      </c>
      <c r="C1" s="242"/>
      <c r="D1" s="242"/>
      <c r="E1" s="243"/>
      <c r="F1" s="243"/>
      <c r="G1" s="243"/>
    </row>
    <row r="2" spans="1:8" s="244" customFormat="1" ht="21.75" customHeight="1" x14ac:dyDescent="0.35">
      <c r="A2" s="245" t="s">
        <v>307</v>
      </c>
      <c r="B2" s="230" t="s">
        <v>249</v>
      </c>
      <c r="C2" s="242"/>
      <c r="D2" s="242"/>
      <c r="E2" s="246"/>
      <c r="F2" s="246"/>
      <c r="G2" s="246"/>
    </row>
    <row r="3" spans="1:8" s="244" customFormat="1" ht="21.75" customHeight="1" x14ac:dyDescent="0.35">
      <c r="A3" s="247"/>
      <c r="B3" s="247"/>
      <c r="C3" s="242"/>
      <c r="D3" s="242"/>
      <c r="E3" s="242"/>
      <c r="F3" s="328"/>
      <c r="G3" s="329" t="s">
        <v>308</v>
      </c>
    </row>
    <row r="4" spans="1:8" ht="30.75" customHeight="1" x14ac:dyDescent="0.3">
      <c r="A4" s="330" t="s">
        <v>309</v>
      </c>
      <c r="B4" s="331" t="s">
        <v>310</v>
      </c>
      <c r="C4" s="331" t="s">
        <v>0</v>
      </c>
      <c r="D4" s="331" t="s">
        <v>311</v>
      </c>
      <c r="E4" s="331" t="s">
        <v>312</v>
      </c>
      <c r="F4" s="331" t="s">
        <v>313</v>
      </c>
      <c r="G4" s="332" t="s">
        <v>314</v>
      </c>
    </row>
    <row r="5" spans="1:8" ht="30.75" customHeight="1" x14ac:dyDescent="0.3">
      <c r="A5" s="333"/>
      <c r="B5" s="334" t="s">
        <v>315</v>
      </c>
      <c r="C5" s="334" t="s">
        <v>1</v>
      </c>
      <c r="D5" s="334" t="s">
        <v>316</v>
      </c>
      <c r="E5" s="334" t="s">
        <v>317</v>
      </c>
      <c r="F5" s="334" t="s">
        <v>318</v>
      </c>
      <c r="G5" s="335" t="s">
        <v>319</v>
      </c>
    </row>
    <row r="6" spans="1:8" ht="7.5" customHeight="1" x14ac:dyDescent="0.3">
      <c r="A6" s="336"/>
      <c r="B6" s="336"/>
      <c r="C6" s="337"/>
      <c r="D6" s="337"/>
      <c r="E6" s="337"/>
      <c r="F6" s="337"/>
      <c r="G6" s="337"/>
    </row>
    <row r="7" spans="1:8" ht="21.75" customHeight="1" x14ac:dyDescent="0.3">
      <c r="A7" s="338" t="s">
        <v>320</v>
      </c>
      <c r="B7" s="339" t="s">
        <v>321</v>
      </c>
      <c r="C7" s="340"/>
      <c r="D7" s="340"/>
      <c r="E7" s="340"/>
      <c r="F7" s="341"/>
      <c r="G7" s="342"/>
    </row>
    <row r="8" spans="1:8" ht="21.75" customHeight="1" x14ac:dyDescent="0.3">
      <c r="A8" s="338"/>
      <c r="B8" s="343" t="s">
        <v>322</v>
      </c>
      <c r="C8" s="344">
        <f>SUM(D8:E8)</f>
        <v>327</v>
      </c>
      <c r="D8" s="344">
        <v>159</v>
      </c>
      <c r="E8" s="344">
        <v>168</v>
      </c>
      <c r="F8" s="345">
        <f>(C8/C47)*100</f>
        <v>19.28066037735849</v>
      </c>
      <c r="G8" s="345">
        <f>(100000/426400)*C8</f>
        <v>76.688555347091935</v>
      </c>
      <c r="H8" s="346"/>
    </row>
    <row r="9" spans="1:8" ht="7.5" customHeight="1" x14ac:dyDescent="0.3">
      <c r="A9" s="338"/>
      <c r="B9" s="343"/>
      <c r="C9" s="261"/>
      <c r="D9" s="261"/>
      <c r="E9" s="261"/>
      <c r="F9" s="261"/>
      <c r="G9" s="347"/>
    </row>
    <row r="10" spans="1:8" ht="21.75" customHeight="1" x14ac:dyDescent="0.3">
      <c r="A10" s="338" t="s">
        <v>323</v>
      </c>
      <c r="B10" s="339" t="s">
        <v>324</v>
      </c>
      <c r="C10" s="344"/>
      <c r="D10" s="344"/>
      <c r="E10" s="344"/>
      <c r="F10" s="345"/>
      <c r="G10" s="345"/>
    </row>
    <row r="11" spans="1:8" ht="21.75" customHeight="1" x14ac:dyDescent="0.35">
      <c r="A11" s="348" t="s">
        <v>325</v>
      </c>
      <c r="B11" s="339" t="s">
        <v>326</v>
      </c>
      <c r="C11" s="261"/>
      <c r="D11" s="261"/>
      <c r="E11" s="261"/>
      <c r="F11" s="261"/>
      <c r="G11" s="347"/>
    </row>
    <row r="12" spans="1:8" ht="21.75" customHeight="1" x14ac:dyDescent="0.3">
      <c r="A12" s="338"/>
      <c r="B12" s="343" t="s">
        <v>327</v>
      </c>
      <c r="C12" s="344">
        <f>SUM(D12:E12)</f>
        <v>249</v>
      </c>
      <c r="D12" s="344">
        <v>161</v>
      </c>
      <c r="E12" s="344">
        <v>88</v>
      </c>
      <c r="F12" s="345">
        <f>(C12/C47)*100</f>
        <v>14.681603773584905</v>
      </c>
      <c r="G12" s="345">
        <f>(100000/426400)*C12</f>
        <v>58.395872420262663</v>
      </c>
    </row>
    <row r="13" spans="1:8" ht="21.75" customHeight="1" x14ac:dyDescent="0.3">
      <c r="A13" s="338"/>
      <c r="B13" s="343" t="s">
        <v>328</v>
      </c>
      <c r="C13" s="261"/>
      <c r="D13" s="261"/>
      <c r="E13" s="261"/>
      <c r="F13" s="261"/>
      <c r="G13" s="347"/>
    </row>
    <row r="14" spans="1:8" ht="7.5" customHeight="1" x14ac:dyDescent="0.3">
      <c r="A14" s="338"/>
      <c r="B14" s="343"/>
      <c r="C14" s="261"/>
      <c r="D14" s="349"/>
      <c r="E14" s="349"/>
      <c r="F14" s="261"/>
      <c r="G14" s="350"/>
    </row>
    <row r="15" spans="1:8" ht="21.75" customHeight="1" x14ac:dyDescent="0.3">
      <c r="A15" s="338" t="s">
        <v>329</v>
      </c>
      <c r="B15" s="339" t="s">
        <v>330</v>
      </c>
      <c r="C15" s="261"/>
      <c r="D15" s="261"/>
      <c r="E15" s="261"/>
      <c r="F15" s="261"/>
      <c r="G15" s="347"/>
    </row>
    <row r="16" spans="1:8" ht="21.75" customHeight="1" x14ac:dyDescent="0.3">
      <c r="A16" s="338"/>
      <c r="B16" s="343" t="s">
        <v>331</v>
      </c>
      <c r="C16" s="344">
        <f>SUM(D16:E16)</f>
        <v>171</v>
      </c>
      <c r="D16" s="344">
        <v>79</v>
      </c>
      <c r="E16" s="344">
        <v>92</v>
      </c>
      <c r="F16" s="345">
        <f>(C16/C47)*100</f>
        <v>10.08254716981132</v>
      </c>
      <c r="G16" s="345">
        <f>(100000/426400)*C16</f>
        <v>40.103189493433398</v>
      </c>
    </row>
    <row r="17" spans="1:7" ht="7.5" customHeight="1" x14ac:dyDescent="0.3">
      <c r="A17" s="338"/>
      <c r="B17" s="343"/>
      <c r="C17" s="261"/>
      <c r="D17" s="261"/>
      <c r="E17" s="261"/>
      <c r="F17" s="261"/>
      <c r="G17" s="347"/>
    </row>
    <row r="18" spans="1:7" ht="21.75" customHeight="1" x14ac:dyDescent="0.3">
      <c r="A18" s="338" t="s">
        <v>332</v>
      </c>
      <c r="B18" s="339" t="s">
        <v>333</v>
      </c>
      <c r="C18" s="261"/>
      <c r="D18" s="349"/>
      <c r="E18" s="349"/>
      <c r="F18" s="261"/>
      <c r="G18" s="350"/>
    </row>
    <row r="19" spans="1:7" ht="21.75" customHeight="1" x14ac:dyDescent="0.3">
      <c r="A19" s="338"/>
      <c r="B19" s="343" t="s">
        <v>334</v>
      </c>
      <c r="C19" s="344">
        <f>SUM(D19:E19)</f>
        <v>143</v>
      </c>
      <c r="D19" s="344">
        <v>78</v>
      </c>
      <c r="E19" s="344">
        <v>65</v>
      </c>
      <c r="F19" s="345">
        <f>(C19/C47)*100</f>
        <v>8.4316037735849054</v>
      </c>
      <c r="G19" s="345">
        <f>(100000/426400)*C19</f>
        <v>33.536585365853661</v>
      </c>
    </row>
    <row r="20" spans="1:7" ht="7.5" customHeight="1" x14ac:dyDescent="0.3">
      <c r="A20" s="338"/>
      <c r="B20" s="343"/>
      <c r="C20" s="261"/>
      <c r="D20" s="261"/>
      <c r="E20" s="261"/>
      <c r="F20" s="261"/>
      <c r="G20" s="347"/>
    </row>
    <row r="21" spans="1:7" ht="21.75" customHeight="1" x14ac:dyDescent="0.3">
      <c r="A21" s="351" t="s">
        <v>335</v>
      </c>
      <c r="B21" s="339" t="s">
        <v>336</v>
      </c>
      <c r="C21" s="344"/>
      <c r="D21" s="344"/>
      <c r="E21" s="344"/>
      <c r="F21" s="345"/>
      <c r="G21" s="345"/>
    </row>
    <row r="22" spans="1:7" ht="21.75" customHeight="1" x14ac:dyDescent="0.3">
      <c r="A22" s="338"/>
      <c r="B22" s="343" t="s">
        <v>337</v>
      </c>
      <c r="C22" s="344">
        <f>SUM(D22:E22)</f>
        <v>85</v>
      </c>
      <c r="D22" s="344">
        <v>53</v>
      </c>
      <c r="E22" s="344">
        <v>32</v>
      </c>
      <c r="F22" s="345">
        <f>(C22/C47)*100</f>
        <v>5.0117924528301891</v>
      </c>
      <c r="G22" s="345">
        <f>(100000/426400)*C22</f>
        <v>19.934333958724203</v>
      </c>
    </row>
    <row r="23" spans="1:7" ht="7.5" customHeight="1" x14ac:dyDescent="0.3">
      <c r="A23" s="338"/>
      <c r="B23" s="343"/>
      <c r="C23" s="261"/>
      <c r="D23" s="261"/>
      <c r="E23" s="261"/>
      <c r="F23" s="261"/>
      <c r="G23" s="347"/>
    </row>
    <row r="24" spans="1:7" ht="21" customHeight="1" x14ac:dyDescent="0.3">
      <c r="A24" s="351" t="s">
        <v>338</v>
      </c>
      <c r="B24" s="339" t="s">
        <v>339</v>
      </c>
      <c r="C24" s="261"/>
      <c r="D24" s="261"/>
      <c r="E24" s="261"/>
      <c r="F24" s="261"/>
      <c r="G24" s="352"/>
    </row>
    <row r="25" spans="1:7" ht="21" customHeight="1" x14ac:dyDescent="0.3">
      <c r="A25" s="338"/>
      <c r="B25" s="343" t="s">
        <v>340</v>
      </c>
      <c r="C25" s="344">
        <f>SUM(D25:E25)</f>
        <v>67</v>
      </c>
      <c r="D25" s="344">
        <v>31</v>
      </c>
      <c r="E25" s="344">
        <v>36</v>
      </c>
      <c r="F25" s="345">
        <f>(C25/C47)*100</f>
        <v>3.9504716981132075</v>
      </c>
      <c r="G25" s="345">
        <f>(100000/426400)*C25</f>
        <v>15.712945590994371</v>
      </c>
    </row>
    <row r="26" spans="1:7" ht="5.25" customHeight="1" x14ac:dyDescent="0.3">
      <c r="A26" s="338"/>
      <c r="B26" s="343"/>
      <c r="C26" s="261"/>
      <c r="D26" s="261"/>
      <c r="E26" s="261"/>
      <c r="F26" s="261"/>
      <c r="G26" s="352"/>
    </row>
    <row r="27" spans="1:7" ht="21.75" customHeight="1" x14ac:dyDescent="0.35">
      <c r="A27" s="353" t="s">
        <v>341</v>
      </c>
      <c r="B27" s="351" t="s">
        <v>342</v>
      </c>
      <c r="C27" s="261"/>
      <c r="D27" s="261"/>
      <c r="E27" s="261"/>
      <c r="F27" s="261"/>
      <c r="G27" s="347"/>
    </row>
    <row r="28" spans="1:7" ht="21.75" customHeight="1" x14ac:dyDescent="0.3">
      <c r="A28" s="338"/>
      <c r="B28" s="354" t="s">
        <v>343</v>
      </c>
      <c r="C28" s="344">
        <f>SUM(D28:E28)</f>
        <v>66</v>
      </c>
      <c r="D28" s="344">
        <v>27</v>
      </c>
      <c r="E28" s="344">
        <v>39</v>
      </c>
      <c r="F28" s="345">
        <f>(C28/C47)*100</f>
        <v>3.891509433962264</v>
      </c>
      <c r="G28" s="345">
        <f>(100000/426400)*C28</f>
        <v>15.478424015009381</v>
      </c>
    </row>
    <row r="29" spans="1:7" ht="7.5" customHeight="1" x14ac:dyDescent="0.3">
      <c r="A29" s="338"/>
      <c r="B29" s="339"/>
      <c r="C29" s="261"/>
      <c r="D29" s="261"/>
      <c r="E29" s="261"/>
      <c r="F29" s="261"/>
      <c r="G29" s="347"/>
    </row>
    <row r="30" spans="1:7" ht="21.75" customHeight="1" x14ac:dyDescent="0.3">
      <c r="A30" s="351" t="s">
        <v>344</v>
      </c>
      <c r="B30" s="339" t="s">
        <v>345</v>
      </c>
      <c r="C30" s="261"/>
      <c r="D30" s="261"/>
      <c r="E30" s="261"/>
      <c r="F30" s="261"/>
      <c r="G30" s="347"/>
    </row>
    <row r="31" spans="1:7" ht="21.75" customHeight="1" x14ac:dyDescent="0.3">
      <c r="A31" s="338"/>
      <c r="B31" s="343" t="s">
        <v>346</v>
      </c>
      <c r="C31" s="344">
        <f>SUM(D31:E31)</f>
        <v>36</v>
      </c>
      <c r="D31" s="355">
        <v>32</v>
      </c>
      <c r="E31" s="355">
        <v>4</v>
      </c>
      <c r="F31" s="345">
        <f>(C31/C47)*100</f>
        <v>2.1226415094339623</v>
      </c>
      <c r="G31" s="345">
        <f>(100000/426400)*C31</f>
        <v>8.4427767354596632</v>
      </c>
    </row>
    <row r="32" spans="1:7" ht="9" customHeight="1" x14ac:dyDescent="0.3">
      <c r="A32" s="338"/>
      <c r="B32" s="339"/>
      <c r="C32" s="261"/>
      <c r="D32" s="261"/>
      <c r="E32" s="261"/>
      <c r="F32" s="261"/>
      <c r="G32" s="347"/>
    </row>
    <row r="33" spans="1:7" ht="21.75" customHeight="1" x14ac:dyDescent="0.3">
      <c r="A33" s="209" t="s">
        <v>347</v>
      </c>
      <c r="B33" s="339" t="s">
        <v>348</v>
      </c>
      <c r="C33" s="261"/>
      <c r="D33" s="261"/>
      <c r="E33" s="261"/>
      <c r="F33" s="261"/>
      <c r="G33" s="347"/>
    </row>
    <row r="34" spans="1:7" ht="19.5" customHeight="1" x14ac:dyDescent="0.3">
      <c r="B34" s="339" t="s">
        <v>349</v>
      </c>
      <c r="C34" s="261"/>
      <c r="D34" s="349"/>
      <c r="E34" s="349"/>
      <c r="F34" s="261"/>
      <c r="G34" s="352"/>
    </row>
    <row r="35" spans="1:7" ht="21.75" customHeight="1" x14ac:dyDescent="0.3">
      <c r="A35" s="338"/>
      <c r="B35" s="343" t="s">
        <v>350</v>
      </c>
      <c r="C35" s="344">
        <f>SUM(D35:E35)</f>
        <v>34</v>
      </c>
      <c r="D35" s="355">
        <v>16</v>
      </c>
      <c r="E35" s="355">
        <v>18</v>
      </c>
      <c r="F35" s="345">
        <f>(C35/C47)*100</f>
        <v>2.0047169811320753</v>
      </c>
      <c r="G35" s="345">
        <f>(100000/426400)*C35</f>
        <v>7.9737335834896816</v>
      </c>
    </row>
    <row r="36" spans="1:7" ht="21.75" customHeight="1" x14ac:dyDescent="0.3">
      <c r="A36" s="338"/>
      <c r="B36" s="343" t="s">
        <v>351</v>
      </c>
    </row>
    <row r="37" spans="1:7" ht="11.25" customHeight="1" x14ac:dyDescent="0.3">
      <c r="A37" s="338"/>
      <c r="B37" s="343"/>
      <c r="C37" s="261"/>
      <c r="D37" s="261"/>
      <c r="E37" s="261"/>
      <c r="F37" s="261"/>
      <c r="G37" s="352"/>
    </row>
    <row r="38" spans="1:7" ht="17.399999999999999" x14ac:dyDescent="0.35">
      <c r="A38" s="353" t="s">
        <v>352</v>
      </c>
      <c r="B38" s="351" t="s">
        <v>353</v>
      </c>
      <c r="C38" s="261"/>
      <c r="D38" s="261"/>
      <c r="E38" s="261"/>
      <c r="F38" s="261"/>
      <c r="G38" s="347"/>
    </row>
    <row r="39" spans="1:7" ht="17.399999999999999" x14ac:dyDescent="0.3">
      <c r="A39" s="356"/>
      <c r="B39" s="351" t="s">
        <v>354</v>
      </c>
      <c r="C39" s="349"/>
      <c r="D39" s="349"/>
      <c r="E39" s="349"/>
      <c r="F39" s="349"/>
      <c r="G39" s="349"/>
    </row>
    <row r="40" spans="1:7" ht="16.5" customHeight="1" x14ac:dyDescent="0.3">
      <c r="A40" s="356"/>
      <c r="B40" s="354" t="s">
        <v>355</v>
      </c>
      <c r="C40" s="344">
        <f>SUM(D40:E40)</f>
        <v>34</v>
      </c>
      <c r="D40" s="344">
        <v>19</v>
      </c>
      <c r="E40" s="344">
        <v>15</v>
      </c>
      <c r="F40" s="345">
        <f>(C40/C47)*100</f>
        <v>2.0047169811320753</v>
      </c>
      <c r="G40" s="345">
        <f>(100000/426400)*C40</f>
        <v>7.9737335834896816</v>
      </c>
    </row>
    <row r="41" spans="1:7" ht="17.25" customHeight="1" x14ac:dyDescent="0.3">
      <c r="A41" s="356"/>
      <c r="B41" s="354" t="s">
        <v>356</v>
      </c>
      <c r="C41" s="357"/>
      <c r="D41" s="357"/>
      <c r="E41" s="357"/>
      <c r="F41" s="357"/>
      <c r="G41" s="347"/>
    </row>
    <row r="42" spans="1:7" ht="7.5" customHeight="1" x14ac:dyDescent="0.3">
      <c r="A42" s="358"/>
      <c r="B42" s="339"/>
      <c r="C42" s="349"/>
      <c r="D42" s="349"/>
      <c r="E42" s="349"/>
      <c r="F42" s="349"/>
      <c r="G42" s="349"/>
    </row>
    <row r="43" spans="1:7" ht="17.25" customHeight="1" x14ac:dyDescent="0.3">
      <c r="A43" s="358"/>
      <c r="B43" s="339" t="s">
        <v>357</v>
      </c>
      <c r="C43" s="357"/>
      <c r="D43" s="357"/>
      <c r="E43" s="357"/>
      <c r="F43" s="357"/>
      <c r="G43" s="347"/>
    </row>
    <row r="44" spans="1:7" ht="17.25" customHeight="1" x14ac:dyDescent="0.3">
      <c r="A44" s="358"/>
      <c r="B44" s="343" t="s">
        <v>358</v>
      </c>
      <c r="C44" s="261">
        <v>484</v>
      </c>
      <c r="D44" s="261">
        <v>257</v>
      </c>
      <c r="E44" s="261">
        <v>227</v>
      </c>
      <c r="F44" s="345">
        <f>(C44/C47)*100</f>
        <v>28.537735849056606</v>
      </c>
      <c r="G44" s="345">
        <f>(100000/426400)*C44</f>
        <v>113.50844277673546</v>
      </c>
    </row>
    <row r="45" spans="1:7" ht="7.5" customHeight="1" x14ac:dyDescent="0.35">
      <c r="A45" s="348"/>
      <c r="B45" s="359"/>
      <c r="C45" s="357"/>
      <c r="D45" s="357"/>
      <c r="E45" s="357"/>
      <c r="F45" s="357"/>
      <c r="G45" s="357"/>
    </row>
    <row r="46" spans="1:7" ht="7.5" customHeight="1" x14ac:dyDescent="0.35">
      <c r="A46" s="360"/>
      <c r="B46" s="361"/>
      <c r="C46" s="362"/>
      <c r="D46" s="362"/>
      <c r="E46" s="362"/>
      <c r="F46" s="362"/>
      <c r="G46" s="362"/>
    </row>
    <row r="47" spans="1:7" ht="15" customHeight="1" x14ac:dyDescent="0.35">
      <c r="A47" s="363" t="s">
        <v>0</v>
      </c>
      <c r="B47" s="364"/>
      <c r="C47" s="274">
        <f>SUM(C8:C44)</f>
        <v>1696</v>
      </c>
      <c r="D47" s="274">
        <f>SUM(D8:D44)</f>
        <v>912</v>
      </c>
      <c r="E47" s="274">
        <f>SUM(E8:E44)</f>
        <v>784</v>
      </c>
      <c r="F47" s="365">
        <f>SUM(F8:F44)</f>
        <v>100</v>
      </c>
      <c r="G47" s="345">
        <f>(100000/426400)*C47</f>
        <v>397.74859287054409</v>
      </c>
    </row>
    <row r="48" spans="1:7" ht="17.399999999999999" x14ac:dyDescent="0.35">
      <c r="A48" s="366" t="s">
        <v>1</v>
      </c>
      <c r="B48" s="367"/>
      <c r="C48" s="348"/>
      <c r="D48" s="348"/>
      <c r="E48" s="348"/>
      <c r="F48" s="348"/>
      <c r="G48" s="348"/>
    </row>
    <row r="49" spans="1:7" ht="7.5" customHeight="1" x14ac:dyDescent="0.3">
      <c r="A49" s="368"/>
      <c r="B49" s="368"/>
      <c r="C49" s="279"/>
      <c r="D49" s="279"/>
      <c r="E49" s="279"/>
      <c r="F49" s="279"/>
      <c r="G49" s="279"/>
    </row>
    <row r="50" spans="1:7" x14ac:dyDescent="0.3">
      <c r="A50" s="321"/>
      <c r="B50" s="321"/>
      <c r="C50" s="285"/>
      <c r="D50" s="285"/>
      <c r="E50" s="285"/>
      <c r="F50" s="285"/>
      <c r="G50" s="285"/>
    </row>
    <row r="51" spans="1:7" x14ac:dyDescent="0.3">
      <c r="A51" s="321"/>
      <c r="B51" s="321"/>
      <c r="C51" s="209"/>
      <c r="D51" s="209"/>
      <c r="E51" s="209"/>
      <c r="F51" s="209"/>
      <c r="G51" s="284" t="s">
        <v>359</v>
      </c>
    </row>
    <row r="52" spans="1:7" x14ac:dyDescent="0.3">
      <c r="A52" s="321"/>
      <c r="B52" s="321"/>
      <c r="C52" s="285"/>
      <c r="D52" s="285"/>
      <c r="E52" s="285"/>
      <c r="F52" s="285"/>
      <c r="G52" s="286" t="s">
        <v>360</v>
      </c>
    </row>
    <row r="53" spans="1:7" x14ac:dyDescent="0.3">
      <c r="A53" s="321"/>
      <c r="B53" s="321"/>
      <c r="C53" s="285"/>
      <c r="D53" s="285"/>
      <c r="E53" s="285"/>
      <c r="F53" s="285"/>
      <c r="G53" s="285"/>
    </row>
    <row r="54" spans="1:7" x14ac:dyDescent="0.3">
      <c r="A54" s="321"/>
      <c r="B54" s="321"/>
      <c r="C54" s="285"/>
      <c r="D54" s="285"/>
      <c r="E54" s="285"/>
      <c r="F54" s="285"/>
      <c r="G54" s="285"/>
    </row>
    <row r="55" spans="1:7" x14ac:dyDescent="0.3">
      <c r="A55" s="321"/>
      <c r="B55" s="321"/>
      <c r="C55" s="285"/>
      <c r="D55" s="285"/>
      <c r="E55" s="285"/>
      <c r="F55" s="285"/>
      <c r="G55" s="285"/>
    </row>
    <row r="56" spans="1:7" x14ac:dyDescent="0.3">
      <c r="A56" s="321"/>
      <c r="B56" s="321"/>
      <c r="C56" s="285"/>
      <c r="D56" s="285"/>
      <c r="E56" s="285"/>
      <c r="F56" s="285"/>
      <c r="G56" s="285"/>
    </row>
    <row r="57" spans="1:7" ht="12" customHeight="1" x14ac:dyDescent="0.3">
      <c r="A57" s="321"/>
      <c r="B57" s="321"/>
      <c r="C57" s="285"/>
      <c r="D57" s="285"/>
      <c r="E57" s="285"/>
      <c r="F57" s="285"/>
      <c r="G57" s="285"/>
    </row>
    <row r="58" spans="1:7" x14ac:dyDescent="0.3">
      <c r="A58" s="321"/>
      <c r="B58" s="321"/>
      <c r="C58" s="285"/>
      <c r="D58" s="285"/>
      <c r="E58" s="285"/>
      <c r="F58" s="285"/>
      <c r="G58" s="285"/>
    </row>
    <row r="59" spans="1:7" x14ac:dyDescent="0.3">
      <c r="A59" s="321"/>
      <c r="B59" s="321"/>
      <c r="C59" s="285"/>
      <c r="D59" s="285"/>
      <c r="E59" s="285"/>
      <c r="F59" s="285"/>
      <c r="G59" s="285"/>
    </row>
    <row r="60" spans="1:7" s="218" customFormat="1" x14ac:dyDescent="0.3">
      <c r="A60" s="321"/>
      <c r="B60" s="321"/>
      <c r="C60" s="285"/>
      <c r="D60" s="285"/>
      <c r="E60" s="285"/>
      <c r="F60" s="285"/>
      <c r="G60" s="285"/>
    </row>
    <row r="61" spans="1:7" x14ac:dyDescent="0.3">
      <c r="A61" s="321"/>
      <c r="B61" s="321"/>
      <c r="C61" s="285"/>
      <c r="D61" s="285"/>
      <c r="E61" s="285"/>
      <c r="F61" s="285"/>
      <c r="G61" s="285"/>
    </row>
    <row r="63" spans="1:7" x14ac:dyDescent="0.3">
      <c r="A63" s="214"/>
      <c r="B63" s="214"/>
    </row>
    <row r="65" spans="1:2" x14ac:dyDescent="0.3">
      <c r="A65" s="322"/>
      <c r="B65" s="322"/>
    </row>
  </sheetData>
  <sheetProtection selectLockedCells="1" selectUnlockedCells="1"/>
  <mergeCells count="1">
    <mergeCell ref="A4:A5"/>
  </mergeCells>
  <printOptions horizontalCentered="1"/>
  <pageMargins left="0.7" right="0.7" top="0.75" bottom="0.75" header="0.3" footer="0.3"/>
  <pageSetup paperSize="9" scale="75" firstPageNumber="5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F2C8A-620F-4CFA-B5A0-BA60212CD2E8}">
  <sheetPr>
    <tabColor rgb="FF7030A0"/>
  </sheetPr>
  <dimension ref="A1:H70"/>
  <sheetViews>
    <sheetView view="pageBreakPreview" topLeftCell="A34" zoomScale="85" zoomScaleSheetLayoutView="85" workbookViewId="0">
      <selection activeCell="B65" sqref="B65"/>
    </sheetView>
  </sheetViews>
  <sheetFormatPr defaultColWidth="11.44140625" defaultRowHeight="15.6" x14ac:dyDescent="0.3"/>
  <cols>
    <col min="1" max="1" width="15.44140625" style="209" customWidth="1"/>
    <col min="2" max="2" width="42.33203125" style="209" customWidth="1"/>
    <col min="3" max="6" width="9.44140625" style="218" customWidth="1"/>
    <col min="7" max="7" width="16.44140625" style="218" customWidth="1"/>
    <col min="8" max="16384" width="11.44140625" style="209"/>
  </cols>
  <sheetData>
    <row r="1" spans="1:8" s="244" customFormat="1" ht="21.75" customHeight="1" x14ac:dyDescent="0.35">
      <c r="A1" s="241" t="s">
        <v>306</v>
      </c>
      <c r="B1" s="229" t="s">
        <v>248</v>
      </c>
      <c r="C1" s="242"/>
      <c r="D1" s="242"/>
      <c r="E1" s="243"/>
      <c r="F1" s="243"/>
      <c r="G1" s="243"/>
    </row>
    <row r="2" spans="1:8" s="244" customFormat="1" ht="21.75" customHeight="1" x14ac:dyDescent="0.35">
      <c r="A2" s="245" t="s">
        <v>307</v>
      </c>
      <c r="B2" s="230" t="s">
        <v>249</v>
      </c>
      <c r="C2" s="242"/>
      <c r="D2" s="242"/>
      <c r="E2" s="246"/>
      <c r="F2" s="246"/>
      <c r="G2" s="246"/>
    </row>
    <row r="3" spans="1:8" s="244" customFormat="1" ht="21.75" customHeight="1" x14ac:dyDescent="0.35">
      <c r="A3" s="247"/>
      <c r="B3" s="247"/>
      <c r="C3" s="242"/>
      <c r="D3" s="242"/>
      <c r="E3" s="242"/>
      <c r="F3" s="248"/>
      <c r="G3" s="369" t="s">
        <v>361</v>
      </c>
    </row>
    <row r="4" spans="1:8" ht="30.75" customHeight="1" x14ac:dyDescent="0.3">
      <c r="A4" s="330" t="s">
        <v>309</v>
      </c>
      <c r="B4" s="331" t="s">
        <v>310</v>
      </c>
      <c r="C4" s="331" t="s">
        <v>0</v>
      </c>
      <c r="D4" s="331" t="s">
        <v>311</v>
      </c>
      <c r="E4" s="331" t="s">
        <v>312</v>
      </c>
      <c r="F4" s="331" t="s">
        <v>313</v>
      </c>
      <c r="G4" s="332" t="s">
        <v>314</v>
      </c>
    </row>
    <row r="5" spans="1:8" ht="30.75" customHeight="1" x14ac:dyDescent="0.3">
      <c r="A5" s="333"/>
      <c r="B5" s="334" t="s">
        <v>315</v>
      </c>
      <c r="C5" s="334" t="s">
        <v>1</v>
      </c>
      <c r="D5" s="334" t="s">
        <v>316</v>
      </c>
      <c r="E5" s="334" t="s">
        <v>317</v>
      </c>
      <c r="F5" s="334" t="s">
        <v>318</v>
      </c>
      <c r="G5" s="335" t="s">
        <v>319</v>
      </c>
    </row>
    <row r="6" spans="1:8" ht="7.5" customHeight="1" x14ac:dyDescent="0.3">
      <c r="A6" s="336"/>
      <c r="B6" s="336"/>
      <c r="C6" s="337"/>
      <c r="D6" s="337"/>
      <c r="E6" s="337"/>
      <c r="F6" s="337"/>
      <c r="G6" s="337"/>
    </row>
    <row r="7" spans="1:8" ht="21.75" customHeight="1" x14ac:dyDescent="0.3">
      <c r="A7" s="338" t="s">
        <v>320</v>
      </c>
      <c r="B7" s="339" t="s">
        <v>321</v>
      </c>
      <c r="C7" s="261"/>
      <c r="D7" s="261"/>
      <c r="E7" s="261"/>
      <c r="F7" s="261"/>
      <c r="G7" s="261"/>
    </row>
    <row r="8" spans="1:8" ht="21.75" customHeight="1" x14ac:dyDescent="0.3">
      <c r="A8" s="338"/>
      <c r="B8" s="343" t="s">
        <v>322</v>
      </c>
      <c r="C8" s="261">
        <v>304</v>
      </c>
      <c r="D8" s="261">
        <v>145</v>
      </c>
      <c r="E8" s="261">
        <v>159</v>
      </c>
      <c r="F8" s="261">
        <v>18.858560794044699</v>
      </c>
      <c r="G8" s="352">
        <f>SUM(C8/436600*100000)</f>
        <v>69.62895098488319</v>
      </c>
      <c r="H8" s="352"/>
    </row>
    <row r="9" spans="1:8" ht="7.5" customHeight="1" x14ac:dyDescent="0.3">
      <c r="A9" s="338"/>
      <c r="B9" s="343"/>
      <c r="C9" s="261"/>
      <c r="D9" s="261"/>
      <c r="E9" s="261"/>
      <c r="F9" s="261"/>
      <c r="G9" s="347"/>
    </row>
    <row r="10" spans="1:8" ht="21.75" customHeight="1" x14ac:dyDescent="0.3">
      <c r="A10" s="338" t="s">
        <v>323</v>
      </c>
      <c r="B10" s="339" t="s">
        <v>324</v>
      </c>
      <c r="C10" s="261"/>
      <c r="D10" s="349"/>
      <c r="E10" s="349"/>
      <c r="F10" s="261"/>
      <c r="G10" s="350"/>
    </row>
    <row r="11" spans="1:8" ht="21.75" customHeight="1" x14ac:dyDescent="0.35">
      <c r="A11" s="348" t="s">
        <v>325</v>
      </c>
      <c r="B11" s="339" t="s">
        <v>326</v>
      </c>
      <c r="C11" s="261"/>
      <c r="D11" s="261"/>
      <c r="E11" s="261"/>
      <c r="F11" s="261"/>
      <c r="G11" s="347"/>
    </row>
    <row r="12" spans="1:8" ht="21.75" customHeight="1" x14ac:dyDescent="0.3">
      <c r="A12" s="338"/>
      <c r="B12" s="343" t="s">
        <v>327</v>
      </c>
      <c r="C12" s="261">
        <v>248</v>
      </c>
      <c r="D12" s="261">
        <v>168</v>
      </c>
      <c r="E12" s="261">
        <v>80</v>
      </c>
      <c r="F12" s="261">
        <v>15.384615384615385</v>
      </c>
      <c r="G12" s="352">
        <f>SUM(C12/436600*100000)</f>
        <v>56.802565277141547</v>
      </c>
      <c r="H12" s="352"/>
    </row>
    <row r="13" spans="1:8" ht="21.75" customHeight="1" x14ac:dyDescent="0.3">
      <c r="A13" s="338"/>
      <c r="B13" s="343" t="s">
        <v>328</v>
      </c>
      <c r="C13" s="261"/>
      <c r="D13" s="261"/>
      <c r="E13" s="261"/>
      <c r="F13" s="261"/>
      <c r="G13" s="347"/>
    </row>
    <row r="14" spans="1:8" ht="7.5" customHeight="1" x14ac:dyDescent="0.3">
      <c r="A14" s="338"/>
      <c r="B14" s="343"/>
      <c r="C14" s="261"/>
      <c r="D14" s="349"/>
      <c r="E14" s="349"/>
      <c r="F14" s="261"/>
      <c r="G14" s="350"/>
    </row>
    <row r="15" spans="1:8" ht="21.75" customHeight="1" x14ac:dyDescent="0.3">
      <c r="A15" s="338" t="s">
        <v>329</v>
      </c>
      <c r="B15" s="339" t="s">
        <v>330</v>
      </c>
      <c r="C15" s="261"/>
      <c r="D15" s="261"/>
      <c r="E15" s="261"/>
      <c r="F15" s="261"/>
      <c r="G15" s="347"/>
    </row>
    <row r="16" spans="1:8" ht="21.75" customHeight="1" x14ac:dyDescent="0.3">
      <c r="A16" s="338"/>
      <c r="B16" s="343" t="s">
        <v>331</v>
      </c>
      <c r="C16" s="261">
        <v>160</v>
      </c>
      <c r="D16" s="261">
        <v>83</v>
      </c>
      <c r="E16" s="261">
        <v>77</v>
      </c>
      <c r="F16" s="261">
        <v>9.9255583126550881</v>
      </c>
      <c r="G16" s="352">
        <f>SUM(C16/436600*100000)</f>
        <v>36.646816307833255</v>
      </c>
      <c r="H16" s="352"/>
    </row>
    <row r="17" spans="1:8" ht="7.5" customHeight="1" x14ac:dyDescent="0.3">
      <c r="A17" s="338"/>
      <c r="B17" s="343"/>
      <c r="C17" s="261"/>
      <c r="D17" s="261"/>
      <c r="E17" s="261"/>
      <c r="F17" s="261"/>
      <c r="G17" s="347"/>
    </row>
    <row r="18" spans="1:8" ht="21.75" customHeight="1" x14ac:dyDescent="0.3">
      <c r="A18" s="338" t="s">
        <v>332</v>
      </c>
      <c r="B18" s="339" t="s">
        <v>333</v>
      </c>
      <c r="C18" s="261"/>
      <c r="D18" s="349"/>
      <c r="E18" s="349"/>
      <c r="F18" s="261"/>
      <c r="G18" s="350"/>
    </row>
    <row r="19" spans="1:8" ht="21.75" customHeight="1" x14ac:dyDescent="0.3">
      <c r="A19" s="338"/>
      <c r="B19" s="343" t="s">
        <v>334</v>
      </c>
      <c r="C19" s="261">
        <v>147</v>
      </c>
      <c r="D19" s="261">
        <v>78</v>
      </c>
      <c r="E19" s="261">
        <v>69</v>
      </c>
      <c r="F19" s="261">
        <v>9.1191066997518604</v>
      </c>
      <c r="G19" s="352">
        <f>SUM(C19/436600*100000)</f>
        <v>33.669262482821807</v>
      </c>
      <c r="H19" s="352"/>
    </row>
    <row r="20" spans="1:8" ht="7.5" customHeight="1" x14ac:dyDescent="0.3">
      <c r="A20" s="338"/>
      <c r="B20" s="343"/>
      <c r="C20" s="261"/>
      <c r="D20" s="261"/>
      <c r="E20" s="261"/>
      <c r="F20" s="261"/>
      <c r="G20" s="352"/>
    </row>
    <row r="21" spans="1:8" ht="21.75" customHeight="1" x14ac:dyDescent="0.3">
      <c r="A21" s="338" t="s">
        <v>335</v>
      </c>
      <c r="B21" s="339" t="s">
        <v>336</v>
      </c>
      <c r="C21" s="261"/>
      <c r="D21" s="261"/>
      <c r="E21" s="261"/>
      <c r="F21" s="261"/>
      <c r="G21" s="347"/>
    </row>
    <row r="22" spans="1:8" ht="21.75" customHeight="1" x14ac:dyDescent="0.3">
      <c r="B22" s="343" t="s">
        <v>337</v>
      </c>
      <c r="C22" s="261">
        <v>52</v>
      </c>
      <c r="D22" s="349">
        <v>26</v>
      </c>
      <c r="E22" s="349">
        <v>26</v>
      </c>
      <c r="F22" s="261">
        <v>3.225806451612903</v>
      </c>
      <c r="G22" s="352">
        <f>SUM(C22/436600*100000)</f>
        <v>11.91021530004581</v>
      </c>
      <c r="H22" s="352"/>
    </row>
    <row r="23" spans="1:8" ht="7.5" customHeight="1" x14ac:dyDescent="0.3">
      <c r="A23" s="338"/>
      <c r="B23" s="343"/>
      <c r="C23" s="261"/>
      <c r="D23" s="261"/>
      <c r="E23" s="261"/>
      <c r="F23" s="261"/>
      <c r="G23" s="352"/>
    </row>
    <row r="24" spans="1:8" ht="21.75" customHeight="1" x14ac:dyDescent="0.3">
      <c r="A24" s="338" t="s">
        <v>344</v>
      </c>
      <c r="B24" s="339" t="s">
        <v>345</v>
      </c>
      <c r="C24" s="261"/>
      <c r="D24" s="261"/>
      <c r="E24" s="261"/>
      <c r="F24" s="261"/>
      <c r="G24" s="347"/>
    </row>
    <row r="25" spans="1:8" ht="21" customHeight="1" x14ac:dyDescent="0.3">
      <c r="A25" s="338"/>
      <c r="B25" s="343" t="s">
        <v>346</v>
      </c>
      <c r="C25" s="261">
        <v>24</v>
      </c>
      <c r="D25" s="261">
        <v>16</v>
      </c>
      <c r="E25" s="261">
        <v>8</v>
      </c>
      <c r="F25" s="261">
        <v>1.4888337468982631</v>
      </c>
      <c r="G25" s="352">
        <f>SUM(C25/436600*100000)</f>
        <v>5.4970224461749888</v>
      </c>
      <c r="H25" s="352"/>
    </row>
    <row r="26" spans="1:8" ht="8.25" customHeight="1" x14ac:dyDescent="0.3">
      <c r="A26" s="351"/>
      <c r="B26" s="339"/>
      <c r="C26" s="261"/>
      <c r="D26" s="349"/>
      <c r="E26" s="349"/>
      <c r="F26" s="261"/>
      <c r="G26" s="350"/>
    </row>
    <row r="27" spans="1:8" ht="21" customHeight="1" x14ac:dyDescent="0.3">
      <c r="A27" s="338" t="s">
        <v>338</v>
      </c>
      <c r="B27" s="339" t="s">
        <v>362</v>
      </c>
      <c r="C27" s="261"/>
      <c r="D27" s="261"/>
      <c r="E27" s="261"/>
      <c r="F27" s="261"/>
      <c r="G27" s="347"/>
    </row>
    <row r="28" spans="1:8" ht="21" customHeight="1" x14ac:dyDescent="0.3">
      <c r="A28" s="338"/>
      <c r="B28" s="343" t="s">
        <v>340</v>
      </c>
      <c r="C28" s="261">
        <v>45</v>
      </c>
      <c r="D28" s="261">
        <v>21</v>
      </c>
      <c r="E28" s="261">
        <v>24</v>
      </c>
      <c r="F28" s="261">
        <v>2.791563275434243</v>
      </c>
      <c r="G28" s="352">
        <f>SUM(C28/436600*100000)</f>
        <v>10.306917086578103</v>
      </c>
      <c r="H28" s="352"/>
    </row>
    <row r="29" spans="1:8" ht="8.25" customHeight="1" x14ac:dyDescent="0.3">
      <c r="A29" s="351"/>
      <c r="B29" s="339"/>
      <c r="C29" s="261"/>
      <c r="D29" s="261"/>
      <c r="E29" s="261"/>
      <c r="F29" s="261"/>
      <c r="G29" s="347"/>
    </row>
    <row r="30" spans="1:8" ht="21" customHeight="1" x14ac:dyDescent="0.3">
      <c r="A30" s="338" t="s">
        <v>347</v>
      </c>
      <c r="B30" s="339" t="s">
        <v>348</v>
      </c>
      <c r="C30" s="261"/>
      <c r="D30" s="261"/>
      <c r="E30" s="261"/>
      <c r="F30" s="261"/>
      <c r="G30" s="347"/>
    </row>
    <row r="31" spans="1:8" ht="21" customHeight="1" x14ac:dyDescent="0.3">
      <c r="A31" s="338"/>
      <c r="B31" s="339" t="s">
        <v>349</v>
      </c>
    </row>
    <row r="32" spans="1:8" ht="21" customHeight="1" x14ac:dyDescent="0.3">
      <c r="A32" s="351"/>
      <c r="B32" s="343" t="s">
        <v>350</v>
      </c>
      <c r="C32" s="261">
        <v>48</v>
      </c>
      <c r="D32" s="261">
        <v>24</v>
      </c>
      <c r="E32" s="261">
        <v>24</v>
      </c>
      <c r="F32" s="261">
        <v>2.9776674937965262</v>
      </c>
      <c r="G32" s="352">
        <f>SUM(C32/436600*100000)</f>
        <v>10.994044892349978</v>
      </c>
      <c r="H32" s="352"/>
    </row>
    <row r="33" spans="1:8" ht="21" customHeight="1" x14ac:dyDescent="0.3">
      <c r="A33" s="338"/>
      <c r="B33" s="343" t="s">
        <v>351</v>
      </c>
      <c r="C33" s="261"/>
      <c r="D33" s="261"/>
      <c r="E33" s="261"/>
      <c r="F33" s="261"/>
      <c r="G33" s="347"/>
    </row>
    <row r="34" spans="1:8" ht="8.25" customHeight="1" x14ac:dyDescent="0.3">
      <c r="A34" s="338"/>
      <c r="B34" s="343"/>
      <c r="C34" s="261"/>
      <c r="D34" s="261"/>
      <c r="E34" s="261"/>
      <c r="F34" s="261"/>
      <c r="G34" s="347"/>
    </row>
    <row r="35" spans="1:8" ht="21.75" customHeight="1" x14ac:dyDescent="0.3">
      <c r="A35" s="338" t="s">
        <v>352</v>
      </c>
      <c r="B35" s="339" t="s">
        <v>353</v>
      </c>
      <c r="C35" s="261"/>
      <c r="D35" s="261"/>
      <c r="E35" s="261"/>
      <c r="F35" s="261"/>
      <c r="G35" s="347"/>
    </row>
    <row r="36" spans="1:8" ht="21.75" customHeight="1" x14ac:dyDescent="0.3">
      <c r="A36" s="338"/>
      <c r="B36" s="339" t="s">
        <v>354</v>
      </c>
      <c r="C36" s="261"/>
      <c r="D36" s="261"/>
      <c r="E36" s="261"/>
      <c r="F36" s="261"/>
      <c r="G36" s="347"/>
    </row>
    <row r="37" spans="1:8" ht="21.75" customHeight="1" x14ac:dyDescent="0.35">
      <c r="A37" s="353"/>
      <c r="B37" s="354" t="s">
        <v>355</v>
      </c>
      <c r="C37" s="261">
        <v>36</v>
      </c>
      <c r="D37" s="261">
        <v>22</v>
      </c>
      <c r="E37" s="261">
        <v>14</v>
      </c>
      <c r="F37" s="261">
        <v>2.2332506203473943</v>
      </c>
      <c r="G37" s="352">
        <f>SUM(C37/436600*100000)</f>
        <v>8.2455336692624819</v>
      </c>
      <c r="H37" s="352"/>
    </row>
    <row r="38" spans="1:8" ht="21.75" customHeight="1" x14ac:dyDescent="0.3">
      <c r="A38" s="338"/>
      <c r="B38" s="354" t="s">
        <v>356</v>
      </c>
      <c r="C38" s="261"/>
      <c r="D38" s="261"/>
      <c r="E38" s="261"/>
      <c r="F38" s="261"/>
      <c r="G38" s="347"/>
    </row>
    <row r="39" spans="1:8" ht="7.5" customHeight="1" x14ac:dyDescent="0.3">
      <c r="A39" s="338"/>
      <c r="B39" s="339"/>
      <c r="C39" s="261"/>
      <c r="D39" s="261"/>
      <c r="E39" s="261"/>
      <c r="F39" s="261"/>
      <c r="G39" s="347"/>
    </row>
    <row r="40" spans="1:8" ht="21.75" customHeight="1" x14ac:dyDescent="0.35">
      <c r="A40" s="353" t="s">
        <v>341</v>
      </c>
      <c r="B40" s="351" t="s">
        <v>342</v>
      </c>
      <c r="C40" s="261"/>
      <c r="D40" s="261"/>
      <c r="E40" s="261"/>
      <c r="F40" s="261"/>
      <c r="G40" s="347"/>
    </row>
    <row r="41" spans="1:8" ht="21.75" customHeight="1" x14ac:dyDescent="0.3">
      <c r="A41" s="356"/>
      <c r="B41" s="354" t="s">
        <v>343</v>
      </c>
      <c r="C41" s="349">
        <v>52</v>
      </c>
      <c r="D41" s="349">
        <v>26</v>
      </c>
      <c r="E41" s="349">
        <v>26</v>
      </c>
      <c r="F41" s="370">
        <v>3.225806451612903</v>
      </c>
      <c r="G41" s="352">
        <f>SUM(C41/436600*100000)</f>
        <v>11.91021530004581</v>
      </c>
      <c r="H41" s="352"/>
    </row>
    <row r="42" spans="1:8" ht="8.25" customHeight="1" x14ac:dyDescent="0.3">
      <c r="A42" s="356"/>
      <c r="B42" s="354"/>
      <c r="C42" s="261"/>
      <c r="D42" s="261"/>
      <c r="E42" s="261"/>
      <c r="F42" s="371"/>
      <c r="G42" s="347"/>
    </row>
    <row r="43" spans="1:8" ht="21.75" customHeight="1" x14ac:dyDescent="0.3">
      <c r="A43" s="356"/>
      <c r="B43" s="354" t="s">
        <v>357</v>
      </c>
      <c r="C43" s="357"/>
      <c r="D43" s="357"/>
      <c r="E43" s="357"/>
      <c r="F43" s="371"/>
      <c r="G43" s="347"/>
    </row>
    <row r="44" spans="1:8" ht="21.75" customHeight="1" x14ac:dyDescent="0.3">
      <c r="A44" s="358"/>
      <c r="B44" s="339" t="s">
        <v>358</v>
      </c>
      <c r="C44" s="349">
        <v>496</v>
      </c>
      <c r="D44" s="349">
        <v>269</v>
      </c>
      <c r="E44" s="349">
        <v>227</v>
      </c>
      <c r="F44" s="370">
        <v>30.76923076923077</v>
      </c>
      <c r="G44" s="352">
        <f>SUM(C44/436600*100000)</f>
        <v>113.60513055428309</v>
      </c>
      <c r="H44" s="352"/>
    </row>
    <row r="45" spans="1:8" ht="7.5" customHeight="1" x14ac:dyDescent="0.35">
      <c r="A45" s="348"/>
      <c r="B45" s="359"/>
      <c r="C45" s="357"/>
      <c r="D45" s="357"/>
      <c r="E45" s="357"/>
      <c r="F45" s="357"/>
      <c r="G45" s="347"/>
    </row>
    <row r="46" spans="1:8" ht="7.5" customHeight="1" x14ac:dyDescent="0.35">
      <c r="A46" s="360"/>
      <c r="B46" s="361"/>
      <c r="C46" s="362"/>
      <c r="D46" s="362"/>
      <c r="E46" s="362"/>
      <c r="F46" s="362"/>
      <c r="G46" s="372"/>
    </row>
    <row r="47" spans="1:8" ht="16.5" customHeight="1" x14ac:dyDescent="0.35">
      <c r="A47" s="363" t="s">
        <v>0</v>
      </c>
      <c r="B47" s="364"/>
      <c r="C47" s="274">
        <f>SUM(C6:C44)</f>
        <v>1612</v>
      </c>
      <c r="D47" s="275">
        <f>SUM(D6:D44)</f>
        <v>878</v>
      </c>
      <c r="E47" s="275">
        <f>SUM(E6:E44)</f>
        <v>734</v>
      </c>
      <c r="F47" s="274">
        <f>SUM(F6:F44)</f>
        <v>100.00000000000004</v>
      </c>
      <c r="G47" s="365">
        <f>SUM(C47/436600*100000)</f>
        <v>369.21667430142008</v>
      </c>
      <c r="H47" s="352"/>
    </row>
    <row r="48" spans="1:8" ht="17.25" customHeight="1" x14ac:dyDescent="0.35">
      <c r="A48" s="366" t="s">
        <v>1</v>
      </c>
      <c r="B48" s="367"/>
      <c r="C48" s="348"/>
      <c r="D48" s="348"/>
      <c r="E48" s="348"/>
      <c r="F48" s="348"/>
      <c r="G48" s="348"/>
    </row>
    <row r="49" spans="1:7" ht="7.5" customHeight="1" x14ac:dyDescent="0.3">
      <c r="A49" s="368"/>
      <c r="B49" s="368"/>
      <c r="C49" s="279"/>
      <c r="D49" s="279"/>
      <c r="E49" s="279"/>
      <c r="F49" s="279"/>
      <c r="G49" s="279"/>
    </row>
    <row r="50" spans="1:7" ht="17.25" customHeight="1" x14ac:dyDescent="0.3">
      <c r="A50" s="321"/>
      <c r="B50" s="321"/>
      <c r="C50" s="285"/>
      <c r="D50" s="285"/>
      <c r="E50" s="285"/>
      <c r="F50" s="285"/>
      <c r="G50" s="285"/>
    </row>
    <row r="51" spans="1:7" ht="17.25" customHeight="1" x14ac:dyDescent="0.3">
      <c r="A51" s="321"/>
      <c r="B51" s="321"/>
      <c r="C51" s="209"/>
      <c r="D51" s="209"/>
      <c r="E51" s="209"/>
      <c r="F51" s="209"/>
      <c r="G51" s="284" t="s">
        <v>359</v>
      </c>
    </row>
    <row r="52" spans="1:7" ht="17.25" customHeight="1" x14ac:dyDescent="0.3">
      <c r="A52" s="321"/>
      <c r="B52" s="321"/>
      <c r="C52" s="285"/>
      <c r="D52" s="285"/>
      <c r="E52" s="285"/>
      <c r="F52" s="285"/>
      <c r="G52" s="286" t="s">
        <v>360</v>
      </c>
    </row>
    <row r="53" spans="1:7" ht="17.25" customHeight="1" x14ac:dyDescent="0.3">
      <c r="A53" s="321"/>
      <c r="B53" s="321"/>
      <c r="C53" s="285"/>
      <c r="D53" s="285"/>
      <c r="E53" s="285"/>
      <c r="F53" s="285"/>
      <c r="G53" s="285"/>
    </row>
    <row r="54" spans="1:7" ht="17.25" customHeight="1" x14ac:dyDescent="0.3">
      <c r="A54" s="321"/>
      <c r="B54" s="321"/>
      <c r="C54" s="209"/>
      <c r="D54" s="209"/>
      <c r="E54" s="209"/>
      <c r="F54" s="209"/>
      <c r="G54" s="284"/>
    </row>
    <row r="55" spans="1:7" ht="17.25" customHeight="1" x14ac:dyDescent="0.3">
      <c r="A55" s="321"/>
      <c r="B55" s="321"/>
      <c r="C55" s="285"/>
      <c r="D55" s="285"/>
      <c r="E55" s="285"/>
      <c r="F55" s="285"/>
      <c r="G55" s="286"/>
    </row>
    <row r="56" spans="1:7" ht="15" customHeight="1" x14ac:dyDescent="0.3">
      <c r="A56" s="321"/>
      <c r="B56" s="321"/>
      <c r="C56" s="285"/>
      <c r="D56" s="285"/>
      <c r="E56" s="285"/>
      <c r="F56" s="285"/>
      <c r="G56" s="285"/>
    </row>
    <row r="57" spans="1:7" ht="15" customHeight="1" x14ac:dyDescent="0.3">
      <c r="A57" s="321"/>
      <c r="B57" s="321"/>
      <c r="C57" s="285"/>
      <c r="D57" s="285"/>
      <c r="E57" s="285"/>
      <c r="F57" s="285"/>
      <c r="G57" s="285"/>
    </row>
    <row r="58" spans="1:7" x14ac:dyDescent="0.3">
      <c r="A58" s="321"/>
      <c r="B58" s="321"/>
      <c r="C58" s="285"/>
      <c r="D58" s="285"/>
      <c r="E58" s="285"/>
      <c r="F58" s="285"/>
      <c r="G58" s="285"/>
    </row>
    <row r="59" spans="1:7" x14ac:dyDescent="0.3">
      <c r="A59" s="321"/>
      <c r="B59" s="321"/>
      <c r="C59" s="285"/>
      <c r="D59" s="285"/>
      <c r="E59" s="285"/>
      <c r="F59" s="285"/>
      <c r="G59" s="285"/>
    </row>
    <row r="60" spans="1:7" x14ac:dyDescent="0.3">
      <c r="A60" s="321"/>
      <c r="B60" s="321"/>
      <c r="C60" s="285"/>
      <c r="D60" s="285"/>
      <c r="E60" s="285"/>
      <c r="F60" s="285"/>
      <c r="G60" s="285"/>
    </row>
    <row r="61" spans="1:7" x14ac:dyDescent="0.3">
      <c r="A61" s="321"/>
      <c r="B61" s="321"/>
      <c r="C61" s="285"/>
      <c r="D61" s="285"/>
      <c r="E61" s="285"/>
      <c r="F61" s="285"/>
      <c r="G61" s="285"/>
    </row>
    <row r="62" spans="1:7" x14ac:dyDescent="0.3">
      <c r="A62" s="321"/>
      <c r="B62" s="321"/>
      <c r="C62" s="285"/>
      <c r="D62" s="285"/>
      <c r="E62" s="285"/>
      <c r="F62" s="285"/>
      <c r="G62" s="285"/>
    </row>
    <row r="63" spans="1:7" x14ac:dyDescent="0.3">
      <c r="A63" s="321"/>
      <c r="B63" s="321"/>
      <c r="C63" s="285"/>
      <c r="D63" s="285"/>
      <c r="E63" s="285"/>
      <c r="F63" s="285"/>
      <c r="G63" s="285"/>
    </row>
    <row r="64" spans="1:7" x14ac:dyDescent="0.3">
      <c r="A64" s="321"/>
      <c r="B64" s="321"/>
      <c r="C64" s="285"/>
      <c r="D64" s="285"/>
      <c r="E64" s="285"/>
      <c r="F64" s="285"/>
      <c r="G64" s="285"/>
    </row>
    <row r="66" spans="1:2" x14ac:dyDescent="0.3">
      <c r="A66" s="214"/>
      <c r="B66" s="214"/>
    </row>
    <row r="67" spans="1:2" ht="12" customHeight="1" x14ac:dyDescent="0.3"/>
    <row r="68" spans="1:2" x14ac:dyDescent="0.3">
      <c r="A68" s="322"/>
      <c r="B68" s="322"/>
    </row>
    <row r="70" spans="1:2" s="218" customFormat="1" x14ac:dyDescent="0.3">
      <c r="A70" s="209"/>
      <c r="B70" s="209"/>
    </row>
  </sheetData>
  <sheetProtection selectLockedCells="1" selectUnlockedCells="1"/>
  <mergeCells count="1">
    <mergeCell ref="A4:A5"/>
  </mergeCells>
  <printOptions horizontalCentered="1"/>
  <pageMargins left="0.7" right="0.7" top="0.75" bottom="0.75" header="0.3" footer="0.3"/>
  <pageSetup paperSize="9" scale="75" firstPageNumber="5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5549A-8A0B-4F06-97D6-2B4954991CA5}">
  <sheetPr>
    <tabColor rgb="FF7030A0"/>
  </sheetPr>
  <dimension ref="A1:H73"/>
  <sheetViews>
    <sheetView view="pageBreakPreview" topLeftCell="A34" zoomScale="85" zoomScaleSheetLayoutView="85" workbookViewId="0">
      <selection activeCell="B65" sqref="B65"/>
    </sheetView>
  </sheetViews>
  <sheetFormatPr defaultColWidth="11.44140625" defaultRowHeight="15.6" x14ac:dyDescent="0.3"/>
  <cols>
    <col min="1" max="1" width="15.44140625" style="209" customWidth="1"/>
    <col min="2" max="2" width="42.33203125" style="209" customWidth="1"/>
    <col min="3" max="6" width="9.44140625" style="218" customWidth="1"/>
    <col min="7" max="7" width="16.44140625" style="218" customWidth="1"/>
    <col min="8" max="16384" width="11.44140625" style="209"/>
  </cols>
  <sheetData>
    <row r="1" spans="1:8" s="244" customFormat="1" ht="21.75" customHeight="1" x14ac:dyDescent="0.35">
      <c r="A1" s="241" t="s">
        <v>306</v>
      </c>
      <c r="B1" s="229" t="s">
        <v>248</v>
      </c>
      <c r="C1" s="242"/>
      <c r="D1" s="242"/>
      <c r="E1" s="243"/>
      <c r="F1" s="243"/>
      <c r="G1" s="243"/>
    </row>
    <row r="2" spans="1:8" s="244" customFormat="1" ht="21.75" customHeight="1" x14ac:dyDescent="0.35">
      <c r="A2" s="245" t="s">
        <v>307</v>
      </c>
      <c r="B2" s="230" t="s">
        <v>249</v>
      </c>
      <c r="C2" s="242"/>
      <c r="D2" s="242"/>
      <c r="E2" s="246"/>
      <c r="F2" s="246"/>
      <c r="G2" s="246"/>
    </row>
    <row r="3" spans="1:8" s="244" customFormat="1" ht="21.75" customHeight="1" x14ac:dyDescent="0.35">
      <c r="A3" s="247"/>
      <c r="B3" s="247"/>
      <c r="C3" s="242"/>
      <c r="D3" s="242"/>
      <c r="E3" s="242"/>
      <c r="F3" s="328"/>
      <c r="G3" s="329" t="s">
        <v>363</v>
      </c>
    </row>
    <row r="4" spans="1:8" ht="30.75" customHeight="1" x14ac:dyDescent="0.3">
      <c r="A4" s="330" t="s">
        <v>309</v>
      </c>
      <c r="B4" s="331" t="s">
        <v>310</v>
      </c>
      <c r="C4" s="331" t="s">
        <v>0</v>
      </c>
      <c r="D4" s="331" t="s">
        <v>311</v>
      </c>
      <c r="E4" s="331" t="s">
        <v>312</v>
      </c>
      <c r="F4" s="331" t="s">
        <v>313</v>
      </c>
      <c r="G4" s="332" t="s">
        <v>314</v>
      </c>
    </row>
    <row r="5" spans="1:8" ht="30.75" customHeight="1" x14ac:dyDescent="0.3">
      <c r="A5" s="333"/>
      <c r="B5" s="334" t="s">
        <v>315</v>
      </c>
      <c r="C5" s="334" t="s">
        <v>1</v>
      </c>
      <c r="D5" s="334" t="s">
        <v>316</v>
      </c>
      <c r="E5" s="334" t="s">
        <v>317</v>
      </c>
      <c r="F5" s="334" t="s">
        <v>318</v>
      </c>
      <c r="G5" s="335" t="s">
        <v>319</v>
      </c>
    </row>
    <row r="6" spans="1:8" ht="7.5" customHeight="1" x14ac:dyDescent="0.3">
      <c r="A6" s="336"/>
      <c r="B6" s="336"/>
      <c r="C6" s="337"/>
      <c r="D6" s="337"/>
      <c r="E6" s="337"/>
      <c r="F6" s="337"/>
      <c r="G6" s="337"/>
    </row>
    <row r="7" spans="1:8" ht="21.75" customHeight="1" x14ac:dyDescent="0.3">
      <c r="A7" s="338" t="s">
        <v>320</v>
      </c>
      <c r="B7" s="339" t="s">
        <v>364</v>
      </c>
      <c r="C7" s="261"/>
      <c r="D7" s="261"/>
      <c r="E7" s="261"/>
      <c r="F7" s="261"/>
      <c r="G7" s="261"/>
    </row>
    <row r="8" spans="1:8" ht="21.75" customHeight="1" x14ac:dyDescent="0.3">
      <c r="A8" s="338"/>
      <c r="B8" s="343" t="s">
        <v>365</v>
      </c>
      <c r="C8" s="261">
        <f>SUM(D8:E8)</f>
        <v>334</v>
      </c>
      <c r="D8" s="261">
        <v>137</v>
      </c>
      <c r="E8" s="261">
        <v>197</v>
      </c>
      <c r="F8" s="345">
        <f>(C8/C50)*100</f>
        <v>18.977272727272727</v>
      </c>
      <c r="G8" s="352">
        <f>SUM(C8/451000*100000)</f>
        <v>74.057649667405769</v>
      </c>
      <c r="H8" s="352"/>
    </row>
    <row r="9" spans="1:8" ht="7.5" customHeight="1" x14ac:dyDescent="0.3">
      <c r="A9" s="338"/>
      <c r="B9" s="343"/>
      <c r="C9" s="261"/>
      <c r="D9" s="261"/>
      <c r="E9" s="261"/>
      <c r="F9" s="261"/>
      <c r="G9" s="347"/>
    </row>
    <row r="10" spans="1:8" ht="21.75" customHeight="1" x14ac:dyDescent="0.3">
      <c r="A10" s="338" t="s">
        <v>323</v>
      </c>
      <c r="B10" s="339" t="s">
        <v>324</v>
      </c>
      <c r="C10" s="261"/>
      <c r="D10" s="349"/>
      <c r="E10" s="349"/>
      <c r="F10" s="345"/>
      <c r="G10" s="350"/>
    </row>
    <row r="11" spans="1:8" ht="21.75" customHeight="1" x14ac:dyDescent="0.35">
      <c r="A11" s="348" t="s">
        <v>325</v>
      </c>
      <c r="B11" s="339" t="s">
        <v>326</v>
      </c>
      <c r="C11" s="261"/>
      <c r="D11" s="261"/>
      <c r="E11" s="261"/>
      <c r="F11" s="261"/>
      <c r="G11" s="347"/>
    </row>
    <row r="12" spans="1:8" ht="21.75" customHeight="1" x14ac:dyDescent="0.3">
      <c r="A12" s="338"/>
      <c r="B12" s="343" t="s">
        <v>327</v>
      </c>
      <c r="C12" s="261">
        <f>SUM(D12:E12)</f>
        <v>276</v>
      </c>
      <c r="D12" s="261">
        <v>190</v>
      </c>
      <c r="E12" s="261">
        <v>86</v>
      </c>
      <c r="F12" s="345">
        <f>(C12/C50)*100</f>
        <v>15.681818181818183</v>
      </c>
      <c r="G12" s="352">
        <f>SUM(C12/451000*100000)</f>
        <v>61.197339246119739</v>
      </c>
      <c r="H12" s="352"/>
    </row>
    <row r="13" spans="1:8" ht="21.75" customHeight="1" x14ac:dyDescent="0.3">
      <c r="A13" s="338"/>
      <c r="B13" s="343" t="s">
        <v>328</v>
      </c>
      <c r="C13" s="261"/>
      <c r="D13" s="261"/>
      <c r="E13" s="261"/>
      <c r="F13" s="261"/>
      <c r="G13" s="347"/>
    </row>
    <row r="14" spans="1:8" ht="7.5" customHeight="1" x14ac:dyDescent="0.3">
      <c r="A14" s="338"/>
      <c r="B14" s="343"/>
      <c r="C14" s="261"/>
      <c r="D14" s="349"/>
      <c r="E14" s="349"/>
      <c r="F14" s="261"/>
      <c r="G14" s="350"/>
    </row>
    <row r="15" spans="1:8" ht="21.75" customHeight="1" x14ac:dyDescent="0.3">
      <c r="A15" s="338" t="s">
        <v>329</v>
      </c>
      <c r="B15" s="339" t="s">
        <v>330</v>
      </c>
      <c r="C15" s="261"/>
      <c r="D15" s="261"/>
      <c r="E15" s="261"/>
      <c r="F15" s="261"/>
      <c r="G15" s="347"/>
    </row>
    <row r="16" spans="1:8" ht="21.75" customHeight="1" x14ac:dyDescent="0.3">
      <c r="A16" s="338"/>
      <c r="B16" s="343" t="s">
        <v>331</v>
      </c>
      <c r="C16" s="261">
        <f>SUM(D16:E16)</f>
        <v>172</v>
      </c>
      <c r="D16" s="261">
        <v>97</v>
      </c>
      <c r="E16" s="261">
        <v>75</v>
      </c>
      <c r="F16" s="345">
        <f>(C16/C50)*100</f>
        <v>9.7727272727272734</v>
      </c>
      <c r="G16" s="352">
        <f>SUM(C16/451000*100000)</f>
        <v>38.137472283813743</v>
      </c>
      <c r="H16" s="352"/>
    </row>
    <row r="17" spans="1:8" ht="7.5" customHeight="1" x14ac:dyDescent="0.3">
      <c r="A17" s="338"/>
      <c r="B17" s="343"/>
      <c r="C17" s="261"/>
      <c r="D17" s="261"/>
      <c r="E17" s="261"/>
      <c r="F17" s="261"/>
      <c r="G17" s="347"/>
    </row>
    <row r="18" spans="1:8" ht="21.75" customHeight="1" x14ac:dyDescent="0.3">
      <c r="A18" s="338" t="s">
        <v>332</v>
      </c>
      <c r="B18" s="339" t="s">
        <v>333</v>
      </c>
      <c r="C18" s="261"/>
      <c r="D18" s="349"/>
      <c r="E18" s="349"/>
      <c r="F18" s="261"/>
      <c r="G18" s="350"/>
    </row>
    <row r="19" spans="1:8" ht="21.75" customHeight="1" x14ac:dyDescent="0.3">
      <c r="A19" s="338"/>
      <c r="B19" s="343" t="s">
        <v>334</v>
      </c>
      <c r="C19" s="261">
        <f>SUM(D19:E19)</f>
        <v>162</v>
      </c>
      <c r="D19" s="261">
        <v>87</v>
      </c>
      <c r="E19" s="261">
        <v>75</v>
      </c>
      <c r="F19" s="345">
        <f>(C19/C50)*100</f>
        <v>9.2045454545454533</v>
      </c>
      <c r="G19" s="352">
        <f>SUM(C19/451000*100000)</f>
        <v>35.920177383592019</v>
      </c>
      <c r="H19" s="352"/>
    </row>
    <row r="20" spans="1:8" ht="7.5" customHeight="1" x14ac:dyDescent="0.3">
      <c r="A20" s="338"/>
      <c r="B20" s="343"/>
      <c r="C20" s="261"/>
      <c r="D20" s="261"/>
      <c r="E20" s="261"/>
      <c r="F20" s="261"/>
      <c r="G20" s="352"/>
    </row>
    <row r="21" spans="1:8" ht="21.75" customHeight="1" x14ac:dyDescent="0.3">
      <c r="A21" s="338" t="s">
        <v>335</v>
      </c>
      <c r="B21" s="339" t="s">
        <v>336</v>
      </c>
      <c r="C21" s="261"/>
      <c r="D21" s="261"/>
      <c r="E21" s="261"/>
      <c r="F21" s="345"/>
      <c r="G21" s="347"/>
    </row>
    <row r="22" spans="1:8" ht="21.75" customHeight="1" x14ac:dyDescent="0.3">
      <c r="B22" s="343" t="s">
        <v>337</v>
      </c>
      <c r="C22" s="261">
        <f>SUM(D22:E22)</f>
        <v>73</v>
      </c>
      <c r="D22" s="349">
        <v>29</v>
      </c>
      <c r="E22" s="349">
        <v>44</v>
      </c>
      <c r="F22" s="345">
        <f>(C22/C50)*100</f>
        <v>4.1477272727272734</v>
      </c>
      <c r="G22" s="352">
        <f>SUM(C22/451000*100000)</f>
        <v>16.186252771618626</v>
      </c>
      <c r="H22" s="352"/>
    </row>
    <row r="23" spans="1:8" ht="7.5" customHeight="1" x14ac:dyDescent="0.3">
      <c r="A23" s="338"/>
      <c r="B23" s="343"/>
      <c r="C23" s="261"/>
      <c r="D23" s="261"/>
      <c r="E23" s="261"/>
      <c r="F23" s="261"/>
      <c r="G23" s="352"/>
    </row>
    <row r="24" spans="1:8" ht="21.75" customHeight="1" x14ac:dyDescent="0.35">
      <c r="A24" s="353" t="s">
        <v>341</v>
      </c>
      <c r="B24" s="351" t="s">
        <v>342</v>
      </c>
      <c r="C24" s="261"/>
      <c r="D24" s="261"/>
      <c r="E24" s="261"/>
      <c r="F24" s="345"/>
      <c r="G24" s="347"/>
    </row>
    <row r="25" spans="1:8" ht="21" customHeight="1" x14ac:dyDescent="0.3">
      <c r="A25" s="356"/>
      <c r="B25" s="354" t="s">
        <v>343</v>
      </c>
      <c r="C25" s="261">
        <f>SUM(D25:E25)</f>
        <v>53</v>
      </c>
      <c r="D25" s="261">
        <v>31</v>
      </c>
      <c r="E25" s="261">
        <v>22</v>
      </c>
      <c r="F25" s="345">
        <f>(C25/C50)*100</f>
        <v>3.0113636363636362</v>
      </c>
      <c r="G25" s="352">
        <f>SUM(C25/451000*100000)</f>
        <v>11.751662971175167</v>
      </c>
      <c r="H25" s="352"/>
    </row>
    <row r="26" spans="1:8" ht="8.25" customHeight="1" x14ac:dyDescent="0.3">
      <c r="A26" s="351"/>
      <c r="B26" s="339"/>
      <c r="C26" s="261"/>
      <c r="D26" s="349"/>
      <c r="E26" s="349"/>
      <c r="F26" s="261"/>
      <c r="G26" s="350"/>
    </row>
    <row r="27" spans="1:8" ht="8.25" customHeight="1" x14ac:dyDescent="0.3">
      <c r="A27" s="351"/>
      <c r="B27" s="339"/>
      <c r="C27" s="261"/>
      <c r="D27" s="261"/>
      <c r="E27" s="261"/>
      <c r="F27" s="261"/>
      <c r="G27" s="347"/>
    </row>
    <row r="28" spans="1:8" ht="21" customHeight="1" x14ac:dyDescent="0.3">
      <c r="A28" s="338" t="s">
        <v>347</v>
      </c>
      <c r="B28" s="339" t="s">
        <v>348</v>
      </c>
      <c r="C28" s="261"/>
      <c r="D28" s="261"/>
      <c r="E28" s="261"/>
      <c r="F28" s="261"/>
      <c r="G28" s="347"/>
    </row>
    <row r="29" spans="1:8" ht="21" customHeight="1" x14ac:dyDescent="0.35">
      <c r="A29" s="338"/>
      <c r="B29" s="339" t="s">
        <v>349</v>
      </c>
      <c r="C29" s="373">
        <f>SUM(D29:E29)</f>
        <v>47</v>
      </c>
      <c r="D29" s="218">
        <v>28</v>
      </c>
      <c r="E29" s="218">
        <v>19</v>
      </c>
      <c r="F29" s="374">
        <f>(C29/C50)*100</f>
        <v>2.6704545454545454</v>
      </c>
      <c r="G29" s="352">
        <f>SUM(C29/451000*100000)</f>
        <v>10.421286031042129</v>
      </c>
    </row>
    <row r="30" spans="1:8" ht="21" customHeight="1" x14ac:dyDescent="0.3">
      <c r="A30" s="351"/>
      <c r="B30" s="343" t="s">
        <v>350</v>
      </c>
      <c r="C30" s="261"/>
      <c r="F30" s="345"/>
      <c r="H30" s="352"/>
    </row>
    <row r="31" spans="1:8" ht="21" customHeight="1" x14ac:dyDescent="0.3">
      <c r="A31" s="338"/>
      <c r="B31" s="343" t="s">
        <v>351</v>
      </c>
      <c r="C31" s="261"/>
      <c r="D31" s="261"/>
      <c r="E31" s="261"/>
      <c r="F31" s="261"/>
      <c r="G31" s="347"/>
    </row>
    <row r="32" spans="1:8" ht="8.25" customHeight="1" x14ac:dyDescent="0.3">
      <c r="A32" s="338"/>
      <c r="B32" s="343"/>
      <c r="C32" s="261"/>
      <c r="D32" s="261"/>
      <c r="E32" s="261"/>
      <c r="F32" s="261"/>
      <c r="G32" s="347"/>
    </row>
    <row r="33" spans="1:8" ht="21" customHeight="1" x14ac:dyDescent="0.3">
      <c r="A33" s="338" t="s">
        <v>338</v>
      </c>
      <c r="B33" s="339" t="s">
        <v>362</v>
      </c>
      <c r="C33" s="261"/>
      <c r="D33" s="261"/>
      <c r="E33" s="261"/>
      <c r="F33" s="261"/>
      <c r="G33" s="347"/>
    </row>
    <row r="34" spans="1:8" ht="21" customHeight="1" x14ac:dyDescent="0.3">
      <c r="A34" s="338"/>
      <c r="B34" s="343" t="s">
        <v>340</v>
      </c>
      <c r="C34" s="261">
        <f>SUM(D34:E34)</f>
        <v>44</v>
      </c>
      <c r="D34" s="261">
        <v>28</v>
      </c>
      <c r="E34" s="261">
        <v>16</v>
      </c>
      <c r="F34" s="345">
        <f>(C34/C50)*100</f>
        <v>2.5</v>
      </c>
      <c r="G34" s="352">
        <f>SUM(C34/451000*100000)</f>
        <v>9.7560975609756095</v>
      </c>
      <c r="H34" s="352"/>
    </row>
    <row r="35" spans="1:8" ht="21" customHeight="1" x14ac:dyDescent="0.3">
      <c r="A35" s="338"/>
      <c r="B35" s="343"/>
      <c r="C35" s="261"/>
      <c r="D35" s="261"/>
      <c r="E35" s="261"/>
      <c r="F35" s="345"/>
      <c r="G35" s="352"/>
      <c r="H35" s="352"/>
    </row>
    <row r="36" spans="1:8" ht="21.75" customHeight="1" x14ac:dyDescent="0.3">
      <c r="A36" s="338" t="s">
        <v>352</v>
      </c>
      <c r="B36" s="375" t="s">
        <v>353</v>
      </c>
      <c r="C36" s="292"/>
      <c r="D36" s="292"/>
      <c r="E36" s="292"/>
      <c r="F36" s="345"/>
      <c r="G36" s="376"/>
    </row>
    <row r="37" spans="1:8" ht="21.75" customHeight="1" x14ac:dyDescent="0.3">
      <c r="A37" s="338"/>
      <c r="B37" s="375" t="s">
        <v>354</v>
      </c>
      <c r="C37" s="292">
        <f>SUM(D37:E37)</f>
        <v>32</v>
      </c>
      <c r="D37" s="292">
        <v>15</v>
      </c>
      <c r="E37" s="292">
        <v>17</v>
      </c>
      <c r="F37" s="345">
        <f>(C37/C50)*100</f>
        <v>1.8181818181818181</v>
      </c>
      <c r="G37" s="352">
        <f>SUM(C37/451000*100000)</f>
        <v>7.0953436807095347</v>
      </c>
    </row>
    <row r="38" spans="1:8" ht="21.75" customHeight="1" x14ac:dyDescent="0.35">
      <c r="A38" s="353"/>
      <c r="B38" s="354" t="s">
        <v>355</v>
      </c>
      <c r="C38" s="292"/>
      <c r="D38" s="292"/>
      <c r="E38" s="292"/>
      <c r="F38" s="292"/>
      <c r="G38" s="376"/>
      <c r="H38" s="352"/>
    </row>
    <row r="39" spans="1:8" ht="21.75" customHeight="1" x14ac:dyDescent="0.3">
      <c r="A39" s="338"/>
      <c r="B39" s="354" t="s">
        <v>356</v>
      </c>
      <c r="C39" s="292"/>
      <c r="D39" s="292"/>
      <c r="E39" s="292"/>
      <c r="F39" s="292"/>
      <c r="G39" s="377"/>
    </row>
    <row r="40" spans="1:8" ht="7.5" customHeight="1" x14ac:dyDescent="0.3">
      <c r="A40" s="338"/>
      <c r="B40" s="339"/>
      <c r="C40" s="261"/>
      <c r="D40" s="261"/>
      <c r="E40" s="261"/>
      <c r="F40" s="349"/>
      <c r="G40" s="347"/>
    </row>
    <row r="41" spans="1:8" ht="21" customHeight="1" x14ac:dyDescent="0.3">
      <c r="A41" s="338" t="s">
        <v>366</v>
      </c>
      <c r="B41" s="351" t="s">
        <v>367</v>
      </c>
      <c r="C41" s="261"/>
      <c r="D41" s="261"/>
      <c r="E41" s="261"/>
      <c r="F41" s="261"/>
      <c r="G41" s="347"/>
    </row>
    <row r="42" spans="1:8" ht="21" customHeight="1" x14ac:dyDescent="0.3">
      <c r="B42" s="339" t="s">
        <v>368</v>
      </c>
      <c r="C42" s="261"/>
      <c r="D42" s="261"/>
      <c r="E42" s="261"/>
      <c r="F42" s="261"/>
      <c r="G42" s="347"/>
    </row>
    <row r="43" spans="1:8" ht="21" customHeight="1" x14ac:dyDescent="0.35">
      <c r="A43" s="353"/>
      <c r="B43" s="354" t="s">
        <v>369</v>
      </c>
      <c r="C43" s="261">
        <f>SUM(D43:E43)</f>
        <v>25</v>
      </c>
      <c r="D43" s="261">
        <v>14</v>
      </c>
      <c r="E43" s="261">
        <v>11</v>
      </c>
      <c r="F43" s="345">
        <f>(C43/C50)*100</f>
        <v>1.4204545454545454</v>
      </c>
      <c r="G43" s="352">
        <f>SUM(C43/451000*100000)</f>
        <v>5.5432372505543235</v>
      </c>
    </row>
    <row r="44" spans="1:8" ht="21" customHeight="1" x14ac:dyDescent="0.3">
      <c r="A44" s="356"/>
      <c r="B44" s="354" t="s">
        <v>370</v>
      </c>
    </row>
    <row r="45" spans="1:8" ht="8.25" customHeight="1" x14ac:dyDescent="0.3">
      <c r="A45" s="356"/>
      <c r="B45" s="354"/>
      <c r="C45" s="261"/>
      <c r="D45" s="261"/>
      <c r="E45" s="261"/>
      <c r="F45" s="349"/>
      <c r="G45" s="347"/>
    </row>
    <row r="46" spans="1:8" ht="21.75" customHeight="1" x14ac:dyDescent="0.3">
      <c r="A46" s="356"/>
      <c r="B46" s="354" t="s">
        <v>357</v>
      </c>
      <c r="C46" s="357"/>
      <c r="D46" s="357"/>
      <c r="E46" s="357"/>
      <c r="F46" s="357"/>
      <c r="G46" s="347"/>
    </row>
    <row r="47" spans="1:8" ht="21.75" customHeight="1" x14ac:dyDescent="0.3">
      <c r="A47" s="358"/>
      <c r="B47" s="339" t="s">
        <v>358</v>
      </c>
      <c r="C47" s="261">
        <f>SUM(D47:E47)</f>
        <v>542</v>
      </c>
      <c r="D47" s="349">
        <v>309</v>
      </c>
      <c r="E47" s="349">
        <v>233</v>
      </c>
      <c r="F47" s="345">
        <f>(C47/C50)*100</f>
        <v>30.795454545454547</v>
      </c>
      <c r="G47" s="352">
        <f>SUM(C47/451000*100000)</f>
        <v>120.17738359201775</v>
      </c>
      <c r="H47" s="352"/>
    </row>
    <row r="48" spans="1:8" ht="7.5" customHeight="1" x14ac:dyDescent="0.35">
      <c r="A48" s="348"/>
      <c r="B48" s="359"/>
      <c r="C48" s="357"/>
      <c r="D48" s="357"/>
      <c r="E48" s="357"/>
      <c r="F48" s="357"/>
      <c r="G48" s="347"/>
    </row>
    <row r="49" spans="1:8" ht="7.5" customHeight="1" x14ac:dyDescent="0.35">
      <c r="A49" s="360"/>
      <c r="B49" s="361"/>
      <c r="C49" s="362"/>
      <c r="D49" s="362"/>
      <c r="E49" s="362"/>
      <c r="F49" s="362"/>
      <c r="G49" s="372"/>
    </row>
    <row r="50" spans="1:8" ht="16.5" customHeight="1" x14ac:dyDescent="0.35">
      <c r="A50" s="363" t="s">
        <v>0</v>
      </c>
      <c r="B50" s="364"/>
      <c r="C50" s="274">
        <f>SUM(C6:C47)</f>
        <v>1760</v>
      </c>
      <c r="D50" s="275">
        <f>SUM(D6:D47)</f>
        <v>965</v>
      </c>
      <c r="E50" s="275">
        <f>SUM(E6:E47)</f>
        <v>795</v>
      </c>
      <c r="F50" s="274">
        <f>SUM(F6:F47)</f>
        <v>100</v>
      </c>
      <c r="G50" s="365">
        <f>SUM(C50/451000*100000)</f>
        <v>390.2439024390244</v>
      </c>
      <c r="H50" s="352"/>
    </row>
    <row r="51" spans="1:8" ht="17.25" customHeight="1" x14ac:dyDescent="0.35">
      <c r="A51" s="366" t="s">
        <v>1</v>
      </c>
      <c r="B51" s="367"/>
      <c r="C51" s="348"/>
      <c r="D51" s="348"/>
      <c r="E51" s="348"/>
      <c r="F51" s="348"/>
      <c r="G51" s="348"/>
    </row>
    <row r="52" spans="1:8" ht="7.5" customHeight="1" x14ac:dyDescent="0.3">
      <c r="A52" s="368"/>
      <c r="B52" s="368"/>
      <c r="C52" s="279"/>
      <c r="D52" s="279"/>
      <c r="E52" s="279"/>
      <c r="F52" s="279"/>
      <c r="G52" s="279"/>
    </row>
    <row r="53" spans="1:8" ht="17.25" customHeight="1" x14ac:dyDescent="0.3">
      <c r="A53" s="321"/>
      <c r="B53" s="321"/>
      <c r="C53" s="285"/>
      <c r="D53" s="285"/>
      <c r="E53" s="285"/>
      <c r="F53" s="285"/>
      <c r="G53" s="285"/>
    </row>
    <row r="54" spans="1:8" ht="17.25" customHeight="1" x14ac:dyDescent="0.3">
      <c r="A54" s="321"/>
      <c r="B54" s="321"/>
      <c r="C54" s="209"/>
      <c r="D54" s="209"/>
      <c r="E54" s="209"/>
      <c r="F54" s="209"/>
      <c r="G54" s="284" t="s">
        <v>359</v>
      </c>
    </row>
    <row r="55" spans="1:8" ht="17.25" customHeight="1" x14ac:dyDescent="0.3">
      <c r="A55" s="321"/>
      <c r="B55" s="321"/>
      <c r="C55" s="285"/>
      <c r="D55" s="285"/>
      <c r="E55" s="285"/>
      <c r="F55" s="285"/>
      <c r="G55" s="286" t="s">
        <v>360</v>
      </c>
    </row>
    <row r="56" spans="1:8" ht="17.25" customHeight="1" x14ac:dyDescent="0.3">
      <c r="A56" s="321"/>
      <c r="B56" s="321"/>
      <c r="C56" s="285"/>
      <c r="D56" s="285"/>
      <c r="E56" s="285"/>
      <c r="F56" s="285"/>
      <c r="G56" s="285"/>
    </row>
    <row r="57" spans="1:8" ht="17.25" customHeight="1" x14ac:dyDescent="0.3">
      <c r="A57" s="321"/>
      <c r="B57" s="321"/>
      <c r="C57" s="209"/>
      <c r="D57" s="209"/>
      <c r="E57" s="209"/>
      <c r="F57" s="209"/>
      <c r="G57" s="284"/>
    </row>
    <row r="58" spans="1:8" ht="17.25" customHeight="1" x14ac:dyDescent="0.3">
      <c r="A58" s="321"/>
      <c r="B58" s="321"/>
      <c r="C58" s="285"/>
      <c r="D58" s="285"/>
      <c r="E58" s="285"/>
      <c r="F58" s="285"/>
      <c r="G58" s="286"/>
    </row>
    <row r="59" spans="1:8" ht="15" customHeight="1" x14ac:dyDescent="0.3">
      <c r="A59" s="321"/>
      <c r="B59" s="321"/>
      <c r="C59" s="285"/>
      <c r="D59" s="285"/>
      <c r="E59" s="285"/>
      <c r="F59" s="285"/>
      <c r="G59" s="285"/>
    </row>
    <row r="60" spans="1:8" ht="15" customHeight="1" x14ac:dyDescent="0.3">
      <c r="A60" s="321"/>
      <c r="B60" s="321"/>
      <c r="C60" s="285"/>
      <c r="D60" s="285"/>
      <c r="E60" s="285"/>
      <c r="F60" s="285"/>
      <c r="G60" s="285"/>
    </row>
    <row r="61" spans="1:8" x14ac:dyDescent="0.3">
      <c r="A61" s="321"/>
      <c r="B61" s="321"/>
      <c r="C61" s="285"/>
      <c r="D61" s="285"/>
      <c r="E61" s="285"/>
      <c r="F61" s="285"/>
      <c r="G61" s="285"/>
    </row>
    <row r="62" spans="1:8" x14ac:dyDescent="0.3">
      <c r="A62" s="321"/>
      <c r="B62" s="321"/>
      <c r="C62" s="285"/>
      <c r="D62" s="285"/>
      <c r="E62" s="285"/>
      <c r="F62" s="285"/>
      <c r="G62" s="285"/>
    </row>
    <row r="63" spans="1:8" x14ac:dyDescent="0.3">
      <c r="A63" s="321"/>
      <c r="B63" s="321"/>
      <c r="C63" s="285"/>
      <c r="D63" s="285"/>
      <c r="E63" s="285"/>
      <c r="F63" s="285"/>
      <c r="G63" s="285"/>
    </row>
    <row r="64" spans="1:8" x14ac:dyDescent="0.3">
      <c r="A64" s="321"/>
      <c r="B64" s="321"/>
      <c r="C64" s="285"/>
      <c r="D64" s="285"/>
      <c r="E64" s="285"/>
      <c r="F64" s="285"/>
      <c r="G64" s="285"/>
    </row>
    <row r="65" spans="1:7" x14ac:dyDescent="0.3">
      <c r="A65" s="321"/>
      <c r="B65" s="321"/>
      <c r="C65" s="285"/>
      <c r="D65" s="285"/>
      <c r="E65" s="285"/>
      <c r="F65" s="285"/>
      <c r="G65" s="285"/>
    </row>
    <row r="66" spans="1:7" x14ac:dyDescent="0.3">
      <c r="A66" s="321"/>
      <c r="B66" s="321"/>
      <c r="C66" s="285"/>
      <c r="D66" s="285"/>
      <c r="E66" s="285"/>
      <c r="F66" s="285"/>
      <c r="G66" s="285"/>
    </row>
    <row r="67" spans="1:7" x14ac:dyDescent="0.3">
      <c r="A67" s="321"/>
      <c r="B67" s="321"/>
      <c r="C67" s="285"/>
      <c r="D67" s="285"/>
      <c r="E67" s="285"/>
      <c r="F67" s="285"/>
      <c r="G67" s="285"/>
    </row>
    <row r="69" spans="1:7" x14ac:dyDescent="0.3">
      <c r="A69" s="214"/>
      <c r="B69" s="214"/>
    </row>
    <row r="70" spans="1:7" ht="12" customHeight="1" x14ac:dyDescent="0.3"/>
    <row r="71" spans="1:7" x14ac:dyDescent="0.3">
      <c r="A71" s="322"/>
      <c r="B71" s="322"/>
    </row>
    <row r="73" spans="1:7" s="218" customFormat="1" x14ac:dyDescent="0.3">
      <c r="A73" s="209"/>
      <c r="B73" s="209"/>
    </row>
  </sheetData>
  <sheetProtection selectLockedCells="1" selectUnlockedCells="1"/>
  <mergeCells count="1">
    <mergeCell ref="A4:A5"/>
  </mergeCells>
  <printOptions horizontalCentered="1"/>
  <pageMargins left="0.7" right="0.7" top="0.75" bottom="0.75" header="0.3" footer="0.3"/>
  <pageSetup paperSize="9" scale="73" firstPageNumber="5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R56"/>
  <sheetViews>
    <sheetView view="pageBreakPreview" zoomScale="60" workbookViewId="0">
      <selection activeCell="G34" sqref="G34"/>
    </sheetView>
  </sheetViews>
  <sheetFormatPr defaultColWidth="11.44140625" defaultRowHeight="17.399999999999999" x14ac:dyDescent="0.35"/>
  <cols>
    <col min="1" max="1" width="20.88671875" style="1" customWidth="1"/>
    <col min="2" max="2" width="22.44140625" style="1" customWidth="1"/>
    <col min="3" max="7" width="11" style="4" customWidth="1"/>
    <col min="8" max="8" width="11" style="29" customWidth="1"/>
    <col min="9" max="16384" width="11.44140625" style="1"/>
  </cols>
  <sheetData>
    <row r="1" spans="1:18" ht="21.75" customHeight="1" x14ac:dyDescent="0.35">
      <c r="A1" s="27" t="s">
        <v>134</v>
      </c>
      <c r="B1" s="69" t="s">
        <v>153</v>
      </c>
      <c r="C1" s="29"/>
      <c r="D1" s="30"/>
      <c r="E1" s="30"/>
      <c r="F1" s="30"/>
      <c r="G1" s="30"/>
      <c r="H1" s="148"/>
    </row>
    <row r="2" spans="1:18" ht="21.75" customHeight="1" x14ac:dyDescent="0.35">
      <c r="A2" s="31" t="s">
        <v>217</v>
      </c>
      <c r="B2" s="32" t="s">
        <v>207</v>
      </c>
      <c r="C2" s="29"/>
      <c r="D2" s="33"/>
      <c r="E2" s="33"/>
      <c r="F2" s="33"/>
      <c r="G2" s="33"/>
      <c r="H2" s="33"/>
    </row>
    <row r="3" spans="1:18" ht="21.75" customHeight="1" x14ac:dyDescent="0.35">
      <c r="A3" s="31"/>
      <c r="B3" s="32"/>
      <c r="C3" s="29"/>
      <c r="D3" s="33"/>
      <c r="E3" s="33"/>
      <c r="F3" s="33"/>
      <c r="G3" s="33"/>
      <c r="H3" s="33"/>
    </row>
    <row r="4" spans="1:18" ht="21.75" customHeight="1" x14ac:dyDescent="0.3">
      <c r="C4" s="1"/>
      <c r="D4" s="1"/>
      <c r="E4" s="1"/>
      <c r="F4" s="1"/>
      <c r="G4" s="66"/>
      <c r="H4" s="66" t="s">
        <v>116</v>
      </c>
    </row>
    <row r="5" spans="1:18" ht="21.75" customHeight="1" x14ac:dyDescent="0.3">
      <c r="A5" s="36" t="s">
        <v>4</v>
      </c>
      <c r="B5" s="37" t="s">
        <v>5</v>
      </c>
      <c r="C5" s="203" t="s">
        <v>219</v>
      </c>
      <c r="D5" s="204"/>
      <c r="E5" s="204"/>
      <c r="F5" s="204"/>
      <c r="G5" s="204"/>
      <c r="H5" s="204"/>
    </row>
    <row r="6" spans="1:18" ht="21.75" customHeight="1" x14ac:dyDescent="0.3">
      <c r="A6" s="38" t="s">
        <v>6</v>
      </c>
      <c r="B6" s="39" t="s">
        <v>7</v>
      </c>
      <c r="C6" s="64">
        <v>2017</v>
      </c>
      <c r="D6" s="64">
        <v>2018</v>
      </c>
      <c r="E6" s="64">
        <v>2019</v>
      </c>
      <c r="F6" s="64">
        <v>2020</v>
      </c>
      <c r="G6" s="64">
        <v>2021</v>
      </c>
      <c r="H6" s="147">
        <v>2022</v>
      </c>
    </row>
    <row r="7" spans="1:18" ht="7.5" customHeight="1" x14ac:dyDescent="0.35">
      <c r="A7" s="40"/>
      <c r="B7" s="34"/>
      <c r="C7" s="41"/>
      <c r="D7" s="41"/>
      <c r="E7" s="41"/>
      <c r="F7" s="41"/>
      <c r="G7" s="41"/>
    </row>
    <row r="8" spans="1:18" ht="21.75" customHeight="1" x14ac:dyDescent="0.3">
      <c r="A8" s="42" t="s">
        <v>8</v>
      </c>
      <c r="B8" s="42" t="s">
        <v>108</v>
      </c>
      <c r="C8" s="43">
        <v>4280</v>
      </c>
      <c r="D8" s="43">
        <v>4125</v>
      </c>
      <c r="E8" s="43">
        <f>SUM(E9:E10)</f>
        <v>4122</v>
      </c>
      <c r="F8" s="43">
        <f>SUM(F9:F10)</f>
        <v>4334</v>
      </c>
      <c r="G8" s="43">
        <f>SUM(G9:G10)</f>
        <v>4659</v>
      </c>
      <c r="H8" s="150">
        <f>SUM(H9:H10)</f>
        <v>4384</v>
      </c>
    </row>
    <row r="9" spans="1:18" ht="21.75" customHeight="1" x14ac:dyDescent="0.3">
      <c r="A9" s="32" t="s">
        <v>9</v>
      </c>
      <c r="B9" s="42" t="s">
        <v>109</v>
      </c>
      <c r="C9" s="43">
        <v>2212</v>
      </c>
      <c r="D9" s="43">
        <v>2116</v>
      </c>
      <c r="E9" s="43">
        <v>2093</v>
      </c>
      <c r="F9" s="43">
        <v>2292</v>
      </c>
      <c r="G9" s="43">
        <v>2417</v>
      </c>
      <c r="H9" s="149">
        <v>2268</v>
      </c>
      <c r="K9" s="24"/>
      <c r="L9" s="24"/>
      <c r="N9" s="24"/>
      <c r="O9" s="24"/>
      <c r="Q9" s="24"/>
      <c r="R9" s="24"/>
    </row>
    <row r="10" spans="1:18" ht="21.75" customHeight="1" x14ac:dyDescent="0.3">
      <c r="A10" s="42"/>
      <c r="B10" s="42" t="s">
        <v>110</v>
      </c>
      <c r="C10" s="43">
        <v>2068</v>
      </c>
      <c r="D10" s="43">
        <v>2009</v>
      </c>
      <c r="E10" s="43">
        <v>2029</v>
      </c>
      <c r="F10" s="43">
        <v>2042</v>
      </c>
      <c r="G10" s="43">
        <v>2242</v>
      </c>
      <c r="H10" s="149">
        <v>2116</v>
      </c>
    </row>
    <row r="11" spans="1:18" ht="21.75" customHeight="1" x14ac:dyDescent="0.3">
      <c r="A11" s="42"/>
      <c r="B11" s="32"/>
      <c r="C11" s="54"/>
      <c r="D11" s="54"/>
      <c r="E11" s="54"/>
      <c r="F11" s="54"/>
      <c r="G11" s="54"/>
      <c r="H11" s="149"/>
    </row>
    <row r="12" spans="1:18" ht="21.75" customHeight="1" x14ac:dyDescent="0.3">
      <c r="A12" s="42" t="s">
        <v>12</v>
      </c>
      <c r="B12" s="42" t="s">
        <v>108</v>
      </c>
      <c r="C12" s="43">
        <v>284</v>
      </c>
      <c r="D12" s="43">
        <v>285</v>
      </c>
      <c r="E12" s="43">
        <f>SUM(E13:E14)</f>
        <v>262</v>
      </c>
      <c r="F12" s="43">
        <f>SUM(F13:F14)</f>
        <v>283</v>
      </c>
      <c r="G12" s="43">
        <f>SUM(G13:G14)</f>
        <v>302</v>
      </c>
      <c r="H12" s="150">
        <f>SUM(H13:H14)</f>
        <v>278</v>
      </c>
    </row>
    <row r="13" spans="1:18" ht="21.75" customHeight="1" x14ac:dyDescent="0.3">
      <c r="A13" s="32" t="s">
        <v>13</v>
      </c>
      <c r="B13" s="42" t="s">
        <v>109</v>
      </c>
      <c r="C13" s="43">
        <v>143</v>
      </c>
      <c r="D13" s="43">
        <v>163</v>
      </c>
      <c r="E13" s="43">
        <v>139</v>
      </c>
      <c r="F13" s="43">
        <v>133</v>
      </c>
      <c r="G13" s="43">
        <v>153</v>
      </c>
      <c r="H13" s="149">
        <v>150</v>
      </c>
    </row>
    <row r="14" spans="1:18" ht="21.75" customHeight="1" x14ac:dyDescent="0.3">
      <c r="A14" s="42"/>
      <c r="B14" s="42" t="s">
        <v>110</v>
      </c>
      <c r="C14" s="43">
        <v>141</v>
      </c>
      <c r="D14" s="43">
        <v>122</v>
      </c>
      <c r="E14" s="43">
        <v>123</v>
      </c>
      <c r="F14" s="43">
        <v>150</v>
      </c>
      <c r="G14" s="43">
        <v>149</v>
      </c>
      <c r="H14" s="149">
        <v>128</v>
      </c>
    </row>
    <row r="15" spans="1:18" ht="21.75" customHeight="1" x14ac:dyDescent="0.3">
      <c r="A15" s="42"/>
      <c r="B15" s="32"/>
      <c r="C15" s="54"/>
      <c r="D15" s="54"/>
      <c r="E15" s="54"/>
      <c r="F15" s="54"/>
      <c r="G15" s="54"/>
      <c r="H15" s="149"/>
      <c r="I15" s="197"/>
    </row>
    <row r="16" spans="1:18" ht="21.75" customHeight="1" x14ac:dyDescent="0.3">
      <c r="A16" s="42" t="s">
        <v>10</v>
      </c>
      <c r="B16" s="42" t="s">
        <v>108</v>
      </c>
      <c r="C16" s="43">
        <v>169</v>
      </c>
      <c r="D16" s="43">
        <v>146</v>
      </c>
      <c r="E16" s="43">
        <f>SUM(E17:E18)</f>
        <v>176</v>
      </c>
      <c r="F16" s="43">
        <f>SUM(F17:F18)</f>
        <v>174</v>
      </c>
      <c r="G16" s="43">
        <f>SUM(G17:G18)</f>
        <v>164</v>
      </c>
      <c r="H16" s="150">
        <f>SUM(H17:H18)</f>
        <v>191</v>
      </c>
    </row>
    <row r="17" spans="1:9" ht="21.75" customHeight="1" x14ac:dyDescent="0.3">
      <c r="A17" s="32" t="s">
        <v>11</v>
      </c>
      <c r="B17" s="42" t="s">
        <v>109</v>
      </c>
      <c r="C17" s="43">
        <v>95</v>
      </c>
      <c r="D17" s="43">
        <v>72</v>
      </c>
      <c r="E17" s="43">
        <v>89</v>
      </c>
      <c r="F17" s="43">
        <v>82</v>
      </c>
      <c r="G17" s="43">
        <v>85</v>
      </c>
      <c r="H17" s="149">
        <v>109</v>
      </c>
    </row>
    <row r="18" spans="1:9" ht="21.75" customHeight="1" x14ac:dyDescent="0.3">
      <c r="A18" s="42"/>
      <c r="B18" s="42" t="s">
        <v>110</v>
      </c>
      <c r="C18" s="43">
        <v>74</v>
      </c>
      <c r="D18" s="43">
        <v>74</v>
      </c>
      <c r="E18" s="43">
        <v>87</v>
      </c>
      <c r="F18" s="43">
        <v>92</v>
      </c>
      <c r="G18" s="43">
        <v>79</v>
      </c>
      <c r="H18" s="149">
        <v>82</v>
      </c>
    </row>
    <row r="19" spans="1:9" ht="21.75" customHeight="1" x14ac:dyDescent="0.3">
      <c r="A19" s="32"/>
      <c r="B19" s="42"/>
      <c r="C19" s="43"/>
      <c r="D19" s="43"/>
      <c r="E19" s="43"/>
      <c r="F19" s="43"/>
      <c r="G19" s="43"/>
      <c r="H19" s="149"/>
    </row>
    <row r="20" spans="1:9" ht="21.75" customHeight="1" x14ac:dyDescent="0.3">
      <c r="A20" s="42" t="s">
        <v>77</v>
      </c>
      <c r="B20" s="42" t="s">
        <v>108</v>
      </c>
      <c r="C20" s="43">
        <v>377</v>
      </c>
      <c r="D20" s="43">
        <v>329</v>
      </c>
      <c r="E20" s="43">
        <f>SUM(E21:E22)</f>
        <v>366</v>
      </c>
      <c r="F20" s="43">
        <f>SUM(F21:F22)</f>
        <v>434</v>
      </c>
      <c r="G20" s="43">
        <f>SUM(G21:G22)</f>
        <v>406</v>
      </c>
      <c r="H20" s="150">
        <f>SUM(H21:H22)</f>
        <v>306</v>
      </c>
    </row>
    <row r="21" spans="1:9" ht="21.75" customHeight="1" x14ac:dyDescent="0.35">
      <c r="A21" s="32" t="s">
        <v>14</v>
      </c>
      <c r="B21" s="42" t="s">
        <v>109</v>
      </c>
      <c r="C21" s="43">
        <v>198</v>
      </c>
      <c r="D21" s="43">
        <v>177</v>
      </c>
      <c r="E21" s="43">
        <f>68+122</f>
        <v>190</v>
      </c>
      <c r="F21" s="43">
        <v>231</v>
      </c>
      <c r="G21" s="43">
        <v>205</v>
      </c>
      <c r="H21" s="159">
        <v>139</v>
      </c>
    </row>
    <row r="22" spans="1:9" ht="21.75" customHeight="1" x14ac:dyDescent="0.35">
      <c r="A22" s="32"/>
      <c r="B22" s="42" t="s">
        <v>110</v>
      </c>
      <c r="C22" s="43">
        <v>179</v>
      </c>
      <c r="D22" s="43">
        <v>152</v>
      </c>
      <c r="E22" s="43">
        <f>53+123</f>
        <v>176</v>
      </c>
      <c r="F22" s="43">
        <v>203</v>
      </c>
      <c r="G22" s="43">
        <v>201</v>
      </c>
      <c r="H22" s="159">
        <v>167</v>
      </c>
    </row>
    <row r="23" spans="1:9" ht="21.75" customHeight="1" x14ac:dyDescent="0.35">
      <c r="A23" s="48"/>
      <c r="B23" s="32"/>
      <c r="C23" s="54"/>
      <c r="D23" s="54"/>
      <c r="E23" s="54"/>
      <c r="F23" s="54"/>
      <c r="G23" s="54"/>
      <c r="H23" s="159"/>
    </row>
    <row r="24" spans="1:9" ht="21.75" customHeight="1" x14ac:dyDescent="0.3">
      <c r="A24" s="42" t="s">
        <v>15</v>
      </c>
      <c r="B24" s="42" t="s">
        <v>108</v>
      </c>
      <c r="C24" s="43">
        <v>330</v>
      </c>
      <c r="D24" s="43">
        <v>333</v>
      </c>
      <c r="E24" s="43">
        <f>SUM(E25:E26)</f>
        <v>325</v>
      </c>
      <c r="F24" s="43">
        <f>SUM(F25:F26)</f>
        <v>337</v>
      </c>
      <c r="G24" s="43">
        <f>SUM(G25:G26)</f>
        <v>297</v>
      </c>
      <c r="H24" s="150">
        <f>SUM(H25:H26)</f>
        <v>292</v>
      </c>
    </row>
    <row r="25" spans="1:9" ht="21.75" customHeight="1" x14ac:dyDescent="0.35">
      <c r="A25" s="32" t="s">
        <v>16</v>
      </c>
      <c r="B25" s="32" t="s">
        <v>118</v>
      </c>
      <c r="C25" s="43">
        <v>182</v>
      </c>
      <c r="D25" s="43">
        <v>181</v>
      </c>
      <c r="E25" s="43">
        <v>175</v>
      </c>
      <c r="F25" s="43">
        <v>163</v>
      </c>
      <c r="G25" s="43">
        <v>155</v>
      </c>
      <c r="H25" s="159">
        <v>161</v>
      </c>
    </row>
    <row r="26" spans="1:9" ht="21.75" customHeight="1" x14ac:dyDescent="0.35">
      <c r="A26" s="42"/>
      <c r="B26" s="42" t="s">
        <v>110</v>
      </c>
      <c r="C26" s="43">
        <v>148</v>
      </c>
      <c r="D26" s="43">
        <v>152</v>
      </c>
      <c r="E26" s="43">
        <v>150</v>
      </c>
      <c r="F26" s="43">
        <v>174</v>
      </c>
      <c r="G26" s="43">
        <v>142</v>
      </c>
      <c r="H26" s="159">
        <v>131</v>
      </c>
    </row>
    <row r="27" spans="1:9" ht="7.5" customHeight="1" x14ac:dyDescent="0.35">
      <c r="A27" s="59"/>
      <c r="B27" s="59"/>
      <c r="C27" s="58"/>
      <c r="D27" s="58"/>
      <c r="E27" s="58"/>
      <c r="F27" s="58"/>
      <c r="G27" s="58"/>
      <c r="H27" s="151"/>
      <c r="I27" s="197"/>
    </row>
    <row r="28" spans="1:9" ht="7.5" customHeight="1" x14ac:dyDescent="0.35">
      <c r="A28" s="56"/>
      <c r="B28" s="56"/>
      <c r="C28" s="61"/>
      <c r="D28" s="61"/>
      <c r="E28" s="61"/>
      <c r="F28" s="61"/>
      <c r="G28" s="61"/>
    </row>
    <row r="29" spans="1:9" ht="21.75" customHeight="1" x14ac:dyDescent="0.3">
      <c r="A29" s="28" t="s">
        <v>0</v>
      </c>
      <c r="B29" s="48" t="s">
        <v>117</v>
      </c>
      <c r="C29" s="63">
        <v>5440</v>
      </c>
      <c r="D29" s="63">
        <v>5218</v>
      </c>
      <c r="E29" s="63">
        <f t="shared" ref="E29:G31" si="0">E8+E16+E12+E20+E24</f>
        <v>5251</v>
      </c>
      <c r="F29" s="63">
        <f t="shared" si="0"/>
        <v>5562</v>
      </c>
      <c r="G29" s="63">
        <f t="shared" si="0"/>
        <v>5828</v>
      </c>
      <c r="H29" s="152">
        <f>H8+H16+H12+H20+H24</f>
        <v>5451</v>
      </c>
    </row>
    <row r="30" spans="1:9" ht="21.75" customHeight="1" x14ac:dyDescent="0.3">
      <c r="A30" s="48" t="s">
        <v>1</v>
      </c>
      <c r="B30" s="69" t="s">
        <v>112</v>
      </c>
      <c r="C30" s="60">
        <v>2830</v>
      </c>
      <c r="D30" s="60">
        <v>2709</v>
      </c>
      <c r="E30" s="60">
        <f t="shared" si="0"/>
        <v>2686</v>
      </c>
      <c r="F30" s="60">
        <f t="shared" si="0"/>
        <v>2901</v>
      </c>
      <c r="G30" s="60">
        <f t="shared" si="0"/>
        <v>3015</v>
      </c>
      <c r="H30" s="153">
        <f>H9+H17+H13+H21+H25</f>
        <v>2827</v>
      </c>
    </row>
    <row r="31" spans="1:9" ht="21.75" customHeight="1" x14ac:dyDescent="0.35">
      <c r="A31" s="34"/>
      <c r="B31" s="69" t="s">
        <v>113</v>
      </c>
      <c r="C31" s="60">
        <v>2610</v>
      </c>
      <c r="D31" s="60">
        <v>2509</v>
      </c>
      <c r="E31" s="60">
        <f t="shared" si="0"/>
        <v>2565</v>
      </c>
      <c r="F31" s="60">
        <f t="shared" si="0"/>
        <v>2661</v>
      </c>
      <c r="G31" s="60">
        <f t="shared" si="0"/>
        <v>2813</v>
      </c>
      <c r="H31" s="153">
        <f>H10+H18+H14+H22+H26</f>
        <v>2624</v>
      </c>
    </row>
    <row r="32" spans="1:9" ht="7.5" customHeight="1" x14ac:dyDescent="0.3">
      <c r="A32" s="11"/>
      <c r="B32" s="11"/>
      <c r="C32" s="26"/>
      <c r="D32" s="26"/>
      <c r="E32" s="26"/>
      <c r="F32" s="26"/>
      <c r="G32" s="62"/>
      <c r="H32" s="154"/>
    </row>
    <row r="33" spans="1:9" ht="21.75" customHeight="1" x14ac:dyDescent="0.3">
      <c r="A33" s="8"/>
      <c r="B33" s="8"/>
      <c r="C33" s="9"/>
      <c r="D33" s="9"/>
      <c r="E33" s="9"/>
      <c r="F33" s="9"/>
      <c r="G33" s="9"/>
      <c r="H33" s="155"/>
    </row>
    <row r="34" spans="1:9" ht="21.75" customHeight="1" x14ac:dyDescent="0.3">
      <c r="A34" s="8"/>
      <c r="B34" s="2"/>
      <c r="C34" s="1"/>
      <c r="D34" s="1"/>
      <c r="E34" s="3"/>
      <c r="F34" s="1"/>
      <c r="G34" s="50"/>
      <c r="H34" s="66" t="s">
        <v>2</v>
      </c>
    </row>
    <row r="35" spans="1:9" ht="21.75" customHeight="1" x14ac:dyDescent="0.3">
      <c r="A35" s="8"/>
      <c r="B35" s="8"/>
      <c r="C35" s="9"/>
      <c r="D35" s="9"/>
      <c r="E35" s="9"/>
      <c r="F35" s="9"/>
      <c r="G35" s="51"/>
      <c r="H35" s="156" t="s">
        <v>3</v>
      </c>
    </row>
    <row r="36" spans="1:9" ht="15" customHeight="1" x14ac:dyDescent="0.3">
      <c r="A36" s="8"/>
      <c r="B36" s="8"/>
      <c r="C36" s="9"/>
      <c r="D36" s="9"/>
      <c r="E36" s="9"/>
      <c r="F36" s="9"/>
      <c r="G36" s="9"/>
      <c r="H36" s="155"/>
    </row>
    <row r="37" spans="1:9" ht="15" customHeight="1" x14ac:dyDescent="0.3">
      <c r="A37" s="8"/>
      <c r="B37" s="8"/>
      <c r="C37" s="9"/>
      <c r="D37" s="9"/>
      <c r="E37" s="9"/>
      <c r="F37" s="9"/>
      <c r="G37" s="9"/>
      <c r="H37" s="155"/>
    </row>
    <row r="38" spans="1:9" x14ac:dyDescent="0.3">
      <c r="A38" s="8"/>
      <c r="B38" s="8"/>
      <c r="C38" s="9"/>
      <c r="D38" s="9"/>
      <c r="E38" s="9"/>
      <c r="F38" s="9"/>
      <c r="G38" s="9"/>
      <c r="H38" s="155"/>
    </row>
    <row r="39" spans="1:9" x14ac:dyDescent="0.3">
      <c r="A39" s="8"/>
      <c r="B39" s="8"/>
      <c r="C39" s="9"/>
      <c r="D39" s="9"/>
      <c r="E39" s="9"/>
      <c r="F39" s="9"/>
      <c r="G39" s="9"/>
      <c r="H39" s="155"/>
      <c r="I39" s="197"/>
    </row>
    <row r="40" spans="1:9" x14ac:dyDescent="0.3">
      <c r="A40" s="8"/>
      <c r="B40" s="8"/>
      <c r="C40" s="9"/>
      <c r="D40" s="9"/>
      <c r="E40" s="9"/>
      <c r="F40" s="9"/>
      <c r="G40" s="9"/>
      <c r="H40" s="155"/>
    </row>
    <row r="41" spans="1:9" x14ac:dyDescent="0.3">
      <c r="A41" s="8"/>
      <c r="B41" s="8"/>
      <c r="C41" s="9"/>
      <c r="D41" s="9"/>
      <c r="E41" s="9"/>
      <c r="F41" s="9"/>
      <c r="G41" s="9"/>
      <c r="H41" s="155"/>
    </row>
    <row r="43" spans="1:9" x14ac:dyDescent="0.35">
      <c r="A43" s="2"/>
      <c r="B43" s="2"/>
    </row>
    <row r="45" spans="1:9" x14ac:dyDescent="0.35">
      <c r="A45" s="7"/>
    </row>
    <row r="47" spans="1:9" ht="12" customHeight="1" x14ac:dyDescent="0.35">
      <c r="B47" s="7"/>
    </row>
    <row r="50" spans="1:9" s="4" customFormat="1" x14ac:dyDescent="0.35">
      <c r="A50" s="1"/>
      <c r="B50" s="1"/>
      <c r="H50" s="29"/>
    </row>
    <row r="51" spans="1:9" x14ac:dyDescent="0.35">
      <c r="I51" s="197"/>
    </row>
    <row r="56" spans="1:9" x14ac:dyDescent="0.35">
      <c r="I56" s="197"/>
    </row>
  </sheetData>
  <sheetProtection selectLockedCells="1" selectUnlockedCells="1"/>
  <mergeCells count="1">
    <mergeCell ref="C5:H5"/>
  </mergeCells>
  <pageMargins left="0.7" right="0.7" top="0.5" bottom="0.5" header="0.3" footer="0.3"/>
  <pageSetup paperSize="9" scale="80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63B46-BE66-4F48-A585-D3437500A991}">
  <sheetPr>
    <tabColor rgb="FF7030A0"/>
  </sheetPr>
  <dimension ref="A1:H73"/>
  <sheetViews>
    <sheetView view="pageBreakPreview" topLeftCell="A40" zoomScale="85" zoomScaleSheetLayoutView="85" workbookViewId="0">
      <selection activeCell="B65" sqref="B65"/>
    </sheetView>
  </sheetViews>
  <sheetFormatPr defaultColWidth="11.44140625" defaultRowHeight="15.6" x14ac:dyDescent="0.3"/>
  <cols>
    <col min="1" max="1" width="15.44140625" style="209" customWidth="1"/>
    <col min="2" max="2" width="42.33203125" style="209" customWidth="1"/>
    <col min="3" max="6" width="9.44140625" style="218" customWidth="1"/>
    <col min="7" max="7" width="16.44140625" style="218" customWidth="1"/>
    <col min="8" max="16384" width="11.44140625" style="209"/>
  </cols>
  <sheetData>
    <row r="1" spans="1:8" s="244" customFormat="1" ht="21.75" customHeight="1" x14ac:dyDescent="0.35">
      <c r="A1" s="241" t="s">
        <v>306</v>
      </c>
      <c r="B1" s="229" t="s">
        <v>248</v>
      </c>
      <c r="C1" s="242"/>
      <c r="D1" s="242"/>
      <c r="E1" s="243"/>
      <c r="F1" s="243"/>
      <c r="G1" s="243"/>
    </row>
    <row r="2" spans="1:8" s="244" customFormat="1" ht="21.75" customHeight="1" x14ac:dyDescent="0.35">
      <c r="A2" s="245" t="s">
        <v>307</v>
      </c>
      <c r="B2" s="230" t="s">
        <v>249</v>
      </c>
      <c r="C2" s="242"/>
      <c r="D2" s="242"/>
      <c r="E2" s="246"/>
      <c r="F2" s="246"/>
      <c r="G2" s="246"/>
    </row>
    <row r="3" spans="1:8" s="244" customFormat="1" ht="21.75" customHeight="1" x14ac:dyDescent="0.35">
      <c r="A3" s="247"/>
      <c r="B3" s="247"/>
      <c r="C3" s="242"/>
      <c r="D3" s="242"/>
      <c r="E3" s="242"/>
      <c r="F3" s="328"/>
      <c r="G3" s="329" t="s">
        <v>371</v>
      </c>
    </row>
    <row r="4" spans="1:8" ht="30.75" customHeight="1" x14ac:dyDescent="0.3">
      <c r="A4" s="330" t="s">
        <v>309</v>
      </c>
      <c r="B4" s="331" t="s">
        <v>310</v>
      </c>
      <c r="C4" s="331" t="s">
        <v>0</v>
      </c>
      <c r="D4" s="331" t="s">
        <v>311</v>
      </c>
      <c r="E4" s="331" t="s">
        <v>312</v>
      </c>
      <c r="F4" s="331" t="s">
        <v>313</v>
      </c>
      <c r="G4" s="332" t="s">
        <v>314</v>
      </c>
    </row>
    <row r="5" spans="1:8" ht="30.75" customHeight="1" x14ac:dyDescent="0.3">
      <c r="A5" s="333"/>
      <c r="B5" s="334" t="s">
        <v>315</v>
      </c>
      <c r="C5" s="334" t="s">
        <v>1</v>
      </c>
      <c r="D5" s="334" t="s">
        <v>316</v>
      </c>
      <c r="E5" s="334" t="s">
        <v>317</v>
      </c>
      <c r="F5" s="334" t="s">
        <v>318</v>
      </c>
      <c r="G5" s="335" t="s">
        <v>319</v>
      </c>
    </row>
    <row r="6" spans="1:8" ht="7.5" customHeight="1" x14ac:dyDescent="0.3">
      <c r="A6" s="336"/>
      <c r="B6" s="336"/>
      <c r="C6" s="337"/>
      <c r="D6" s="337"/>
      <c r="E6" s="337"/>
      <c r="F6" s="337"/>
      <c r="G6" s="337"/>
    </row>
    <row r="7" spans="1:8" ht="21.75" customHeight="1" x14ac:dyDescent="0.3">
      <c r="A7" s="338" t="s">
        <v>320</v>
      </c>
      <c r="B7" s="339" t="s">
        <v>364</v>
      </c>
      <c r="C7" s="261"/>
      <c r="D7" s="261"/>
      <c r="E7" s="261"/>
      <c r="F7" s="261"/>
      <c r="G7" s="261"/>
    </row>
    <row r="8" spans="1:8" ht="21.75" customHeight="1" x14ac:dyDescent="0.3">
      <c r="A8" s="338"/>
      <c r="B8" s="343" t="s">
        <v>365</v>
      </c>
      <c r="C8" s="261">
        <f>SUM(D8:E8)</f>
        <v>352</v>
      </c>
      <c r="D8" s="261">
        <v>185</v>
      </c>
      <c r="E8" s="261">
        <v>167</v>
      </c>
      <c r="F8" s="352">
        <f>SUM(C8/1747*100)</f>
        <v>20.148826559816829</v>
      </c>
      <c r="G8" s="352">
        <f>SUM(C8/441800*100000)</f>
        <v>79.674060660932554</v>
      </c>
      <c r="H8" s="352"/>
    </row>
    <row r="9" spans="1:8" ht="7.5" customHeight="1" x14ac:dyDescent="0.3">
      <c r="A9" s="338"/>
      <c r="B9" s="343"/>
      <c r="C9" s="261"/>
      <c r="D9" s="261"/>
      <c r="E9" s="261"/>
      <c r="F9" s="261"/>
      <c r="G9" s="347"/>
    </row>
    <row r="10" spans="1:8" ht="21.75" customHeight="1" x14ac:dyDescent="0.3">
      <c r="A10" s="338" t="s">
        <v>323</v>
      </c>
      <c r="B10" s="339" t="s">
        <v>324</v>
      </c>
      <c r="C10" s="261"/>
      <c r="D10" s="349"/>
      <c r="E10" s="349"/>
      <c r="F10" s="345"/>
      <c r="G10" s="350"/>
    </row>
    <row r="11" spans="1:8" ht="21.75" customHeight="1" x14ac:dyDescent="0.35">
      <c r="A11" s="348" t="s">
        <v>325</v>
      </c>
      <c r="B11" s="339" t="s">
        <v>326</v>
      </c>
      <c r="C11" s="261"/>
      <c r="D11" s="261"/>
      <c r="E11" s="261"/>
      <c r="F11" s="261"/>
      <c r="G11" s="347"/>
    </row>
    <row r="12" spans="1:8" ht="21.75" customHeight="1" x14ac:dyDescent="0.3">
      <c r="A12" s="338"/>
      <c r="B12" s="343" t="s">
        <v>327</v>
      </c>
      <c r="C12" s="261">
        <f>SUM(D12:E12)</f>
        <v>239</v>
      </c>
      <c r="D12" s="261">
        <v>162</v>
      </c>
      <c r="E12" s="261">
        <v>77</v>
      </c>
      <c r="F12" s="352">
        <f>SUM(C12/1747*100)</f>
        <v>13.680595306239269</v>
      </c>
      <c r="G12" s="352">
        <f>SUM(C12/441800*100000)</f>
        <v>54.096876414667264</v>
      </c>
      <c r="H12" s="352"/>
    </row>
    <row r="13" spans="1:8" ht="21.75" customHeight="1" x14ac:dyDescent="0.3">
      <c r="A13" s="338"/>
      <c r="B13" s="343" t="s">
        <v>328</v>
      </c>
      <c r="C13" s="261"/>
      <c r="D13" s="261"/>
      <c r="E13" s="261"/>
      <c r="F13" s="261"/>
      <c r="G13" s="347"/>
    </row>
    <row r="14" spans="1:8" ht="7.5" customHeight="1" x14ac:dyDescent="0.3">
      <c r="A14" s="338"/>
      <c r="B14" s="343"/>
      <c r="C14" s="261"/>
      <c r="D14" s="349"/>
      <c r="E14" s="349"/>
      <c r="F14" s="261"/>
      <c r="G14" s="350"/>
    </row>
    <row r="15" spans="1:8" ht="21.75" customHeight="1" x14ac:dyDescent="0.3">
      <c r="A15" s="338" t="s">
        <v>329</v>
      </c>
      <c r="B15" s="339" t="s">
        <v>330</v>
      </c>
      <c r="C15" s="261"/>
      <c r="D15" s="261"/>
      <c r="E15" s="261"/>
      <c r="F15" s="261"/>
      <c r="G15" s="347"/>
    </row>
    <row r="16" spans="1:8" ht="21.75" customHeight="1" x14ac:dyDescent="0.3">
      <c r="A16" s="338"/>
      <c r="B16" s="343" t="s">
        <v>331</v>
      </c>
      <c r="C16" s="261">
        <f>SUM(D16:E16)</f>
        <v>177</v>
      </c>
      <c r="D16" s="261">
        <v>89</v>
      </c>
      <c r="E16" s="261">
        <v>88</v>
      </c>
      <c r="F16" s="352">
        <f>SUM(C16/1747*100)</f>
        <v>10.131654264453349</v>
      </c>
      <c r="G16" s="352">
        <f>SUM(C16/441800*100000)</f>
        <v>40.063377093707558</v>
      </c>
      <c r="H16" s="352"/>
    </row>
    <row r="17" spans="1:8" ht="7.5" customHeight="1" x14ac:dyDescent="0.3">
      <c r="A17" s="338"/>
      <c r="B17" s="343"/>
      <c r="C17" s="261"/>
      <c r="D17" s="261"/>
      <c r="E17" s="261"/>
      <c r="F17" s="261"/>
      <c r="G17" s="347"/>
    </row>
    <row r="18" spans="1:8" ht="21.75" customHeight="1" x14ac:dyDescent="0.3">
      <c r="A18" s="338" t="s">
        <v>332</v>
      </c>
      <c r="B18" s="339" t="s">
        <v>333</v>
      </c>
      <c r="C18" s="261"/>
      <c r="D18" s="349"/>
      <c r="E18" s="349"/>
      <c r="F18" s="261"/>
      <c r="G18" s="350"/>
    </row>
    <row r="19" spans="1:8" ht="21.75" customHeight="1" x14ac:dyDescent="0.3">
      <c r="A19" s="338"/>
      <c r="B19" s="343" t="s">
        <v>334</v>
      </c>
      <c r="C19" s="261">
        <f>SUM(D19:E19)</f>
        <v>146</v>
      </c>
      <c r="D19" s="261">
        <v>80</v>
      </c>
      <c r="E19" s="261">
        <v>66</v>
      </c>
      <c r="F19" s="352">
        <f>SUM(C19/1747*100)</f>
        <v>8.3571837435603893</v>
      </c>
      <c r="G19" s="352">
        <f>SUM(C19/441800*100000)</f>
        <v>33.046627433227705</v>
      </c>
      <c r="H19" s="352"/>
    </row>
    <row r="20" spans="1:8" ht="7.5" customHeight="1" x14ac:dyDescent="0.3">
      <c r="A20" s="338"/>
      <c r="B20" s="343"/>
      <c r="C20" s="261"/>
      <c r="D20" s="261"/>
      <c r="E20" s="261"/>
      <c r="F20" s="261"/>
      <c r="G20" s="352"/>
    </row>
    <row r="21" spans="1:8" ht="21.75" customHeight="1" x14ac:dyDescent="0.3">
      <c r="A21" s="338" t="s">
        <v>335</v>
      </c>
      <c r="B21" s="339" t="s">
        <v>336</v>
      </c>
      <c r="C21" s="261"/>
      <c r="D21" s="261"/>
      <c r="E21" s="261"/>
      <c r="F21" s="345"/>
      <c r="G21" s="347"/>
    </row>
    <row r="22" spans="1:8" ht="21.75" customHeight="1" x14ac:dyDescent="0.3">
      <c r="B22" s="343" t="s">
        <v>337</v>
      </c>
      <c r="C22" s="261">
        <f>SUM(D22:E22)</f>
        <v>66</v>
      </c>
      <c r="D22" s="349">
        <v>33</v>
      </c>
      <c r="E22" s="349">
        <v>33</v>
      </c>
      <c r="F22" s="352">
        <f>SUM(C22/1747*100)</f>
        <v>3.7779049799656552</v>
      </c>
      <c r="G22" s="352">
        <f>SUM(C22/441800*100000)</f>
        <v>14.938886373924852</v>
      </c>
      <c r="H22" s="352"/>
    </row>
    <row r="23" spans="1:8" ht="7.5" customHeight="1" x14ac:dyDescent="0.3">
      <c r="A23" s="338"/>
      <c r="B23" s="343"/>
      <c r="C23" s="261"/>
      <c r="D23" s="261"/>
      <c r="E23" s="261"/>
      <c r="F23" s="261"/>
      <c r="G23" s="352"/>
    </row>
    <row r="24" spans="1:8" ht="21.75" customHeight="1" x14ac:dyDescent="0.35">
      <c r="A24" s="353" t="s">
        <v>341</v>
      </c>
      <c r="B24" s="351" t="s">
        <v>342</v>
      </c>
      <c r="C24" s="261"/>
      <c r="D24" s="261"/>
      <c r="E24" s="261"/>
      <c r="F24" s="345"/>
      <c r="G24" s="347"/>
    </row>
    <row r="25" spans="1:8" ht="21" customHeight="1" x14ac:dyDescent="0.3">
      <c r="A25" s="356"/>
      <c r="B25" s="354" t="s">
        <v>343</v>
      </c>
      <c r="C25" s="261">
        <f>SUM(D25:E25)</f>
        <v>59</v>
      </c>
      <c r="D25" s="261">
        <v>36</v>
      </c>
      <c r="E25" s="261">
        <v>23</v>
      </c>
      <c r="F25" s="352">
        <f>SUM(C25/1747*100)</f>
        <v>3.3772180881511162</v>
      </c>
      <c r="G25" s="352">
        <f>SUM(C25/441800*100000)</f>
        <v>13.354459031235855</v>
      </c>
      <c r="H25" s="352"/>
    </row>
    <row r="26" spans="1:8" ht="8.25" customHeight="1" x14ac:dyDescent="0.3">
      <c r="A26" s="351"/>
      <c r="B26" s="339"/>
      <c r="C26" s="261"/>
      <c r="D26" s="349"/>
      <c r="E26" s="349"/>
      <c r="F26" s="261"/>
      <c r="G26" s="350"/>
    </row>
    <row r="27" spans="1:8" ht="8.25" customHeight="1" x14ac:dyDescent="0.3">
      <c r="A27" s="351"/>
      <c r="B27" s="339"/>
      <c r="C27" s="261"/>
      <c r="D27" s="261"/>
      <c r="E27" s="261"/>
      <c r="F27" s="261"/>
      <c r="G27" s="347"/>
    </row>
    <row r="28" spans="1:8" ht="21" customHeight="1" x14ac:dyDescent="0.3">
      <c r="A28" s="338" t="s">
        <v>347</v>
      </c>
      <c r="B28" s="339" t="s">
        <v>348</v>
      </c>
      <c r="C28" s="261"/>
      <c r="D28" s="261"/>
      <c r="E28" s="261"/>
      <c r="F28" s="352"/>
      <c r="G28" s="347"/>
    </row>
    <row r="29" spans="1:8" ht="21" customHeight="1" x14ac:dyDescent="0.35">
      <c r="A29" s="338"/>
      <c r="B29" s="339" t="s">
        <v>349</v>
      </c>
      <c r="C29" s="373">
        <f>SUM(D29:E29)</f>
        <v>42</v>
      </c>
      <c r="D29" s="261">
        <v>21</v>
      </c>
      <c r="E29" s="261">
        <v>21</v>
      </c>
      <c r="F29" s="352">
        <f>SUM(C29/1747*100)</f>
        <v>2.4041213508872352</v>
      </c>
      <c r="G29" s="352">
        <f>SUM(C29/441800*100000)</f>
        <v>9.5065640561339979</v>
      </c>
    </row>
    <row r="30" spans="1:8" ht="21" customHeight="1" x14ac:dyDescent="0.3">
      <c r="A30" s="351"/>
      <c r="B30" s="343" t="s">
        <v>350</v>
      </c>
      <c r="C30" s="261"/>
      <c r="F30" s="345"/>
      <c r="H30" s="352"/>
    </row>
    <row r="31" spans="1:8" ht="21" customHeight="1" x14ac:dyDescent="0.3">
      <c r="A31" s="338"/>
      <c r="B31" s="343" t="s">
        <v>351</v>
      </c>
      <c r="C31" s="261"/>
      <c r="D31" s="261"/>
      <c r="E31" s="261"/>
      <c r="F31" s="261"/>
      <c r="G31" s="347"/>
    </row>
    <row r="32" spans="1:8" ht="8.25" customHeight="1" x14ac:dyDescent="0.3">
      <c r="A32" s="338"/>
      <c r="B32" s="343"/>
      <c r="C32" s="261"/>
      <c r="D32" s="261"/>
      <c r="E32" s="261"/>
      <c r="F32" s="261"/>
      <c r="G32" s="347"/>
    </row>
    <row r="33" spans="1:8" ht="21" customHeight="1" x14ac:dyDescent="0.3">
      <c r="A33" s="338" t="s">
        <v>338</v>
      </c>
      <c r="B33" s="339" t="s">
        <v>362</v>
      </c>
      <c r="C33" s="261"/>
      <c r="D33" s="261"/>
      <c r="E33" s="261"/>
      <c r="F33" s="261"/>
      <c r="G33" s="347"/>
    </row>
    <row r="34" spans="1:8" ht="21" customHeight="1" x14ac:dyDescent="0.3">
      <c r="A34" s="338"/>
      <c r="B34" s="343" t="s">
        <v>340</v>
      </c>
      <c r="C34" s="261">
        <f>SUM(D34:E34)</f>
        <v>39</v>
      </c>
      <c r="D34" s="261">
        <v>29</v>
      </c>
      <c r="E34" s="261">
        <v>10</v>
      </c>
      <c r="F34" s="352">
        <f>SUM(C34/1747*100)</f>
        <v>2.2323983972524326</v>
      </c>
      <c r="G34" s="352">
        <f>SUM(C34/441800*100000)</f>
        <v>8.82752376641014</v>
      </c>
      <c r="H34" s="352"/>
    </row>
    <row r="35" spans="1:8" ht="21" customHeight="1" x14ac:dyDescent="0.3">
      <c r="A35" s="338"/>
      <c r="B35" s="343"/>
      <c r="C35" s="261"/>
      <c r="D35" s="261"/>
      <c r="E35" s="261"/>
      <c r="F35" s="345"/>
      <c r="G35" s="352"/>
      <c r="H35" s="352"/>
    </row>
    <row r="36" spans="1:8" ht="21.75" customHeight="1" x14ac:dyDescent="0.3">
      <c r="A36" s="338" t="s">
        <v>352</v>
      </c>
      <c r="B36" s="375" t="s">
        <v>353</v>
      </c>
      <c r="C36" s="292"/>
      <c r="D36" s="292"/>
      <c r="E36" s="292"/>
      <c r="F36" s="345"/>
      <c r="G36" s="376"/>
    </row>
    <row r="37" spans="1:8" ht="21.75" customHeight="1" x14ac:dyDescent="0.3">
      <c r="A37" s="338"/>
      <c r="B37" s="375" t="s">
        <v>354</v>
      </c>
      <c r="C37" s="292">
        <f>SUM(D37:E37)</f>
        <v>39</v>
      </c>
      <c r="D37" s="292">
        <v>19</v>
      </c>
      <c r="E37" s="292">
        <v>20</v>
      </c>
      <c r="F37" s="352">
        <f>SUM(C37/1747*100)</f>
        <v>2.2323983972524326</v>
      </c>
      <c r="G37" s="352">
        <f>SUM(C37/441800*100000)</f>
        <v>8.82752376641014</v>
      </c>
    </row>
    <row r="38" spans="1:8" ht="21.75" customHeight="1" x14ac:dyDescent="0.35">
      <c r="A38" s="353"/>
      <c r="B38" s="354" t="s">
        <v>355</v>
      </c>
      <c r="C38" s="292"/>
      <c r="D38" s="292"/>
      <c r="E38" s="292"/>
      <c r="F38" s="292"/>
      <c r="G38" s="376"/>
      <c r="H38" s="352"/>
    </row>
    <row r="39" spans="1:8" ht="21.75" customHeight="1" x14ac:dyDescent="0.3">
      <c r="A39" s="338"/>
      <c r="B39" s="354" t="s">
        <v>356</v>
      </c>
      <c r="C39" s="292"/>
      <c r="D39" s="292"/>
      <c r="E39" s="292"/>
      <c r="F39" s="292"/>
      <c r="G39" s="377"/>
    </row>
    <row r="40" spans="1:8" ht="7.5" customHeight="1" x14ac:dyDescent="0.3">
      <c r="A40" s="338"/>
      <c r="B40" s="339"/>
      <c r="C40" s="261"/>
      <c r="D40" s="261"/>
      <c r="E40" s="261"/>
      <c r="F40" s="349"/>
      <c r="G40" s="347"/>
    </row>
    <row r="41" spans="1:8" ht="21" customHeight="1" x14ac:dyDescent="0.3">
      <c r="A41" s="338" t="s">
        <v>366</v>
      </c>
      <c r="B41" s="351" t="s">
        <v>367</v>
      </c>
      <c r="C41" s="261"/>
      <c r="D41" s="261"/>
      <c r="E41" s="261"/>
      <c r="F41" s="261"/>
      <c r="G41" s="347"/>
    </row>
    <row r="42" spans="1:8" ht="21" customHeight="1" x14ac:dyDescent="0.3">
      <c r="B42" s="339" t="s">
        <v>368</v>
      </c>
      <c r="C42" s="261"/>
      <c r="D42" s="261"/>
      <c r="E42" s="261"/>
      <c r="F42" s="261"/>
      <c r="G42" s="347"/>
    </row>
    <row r="43" spans="1:8" ht="21" customHeight="1" x14ac:dyDescent="0.35">
      <c r="A43" s="353"/>
      <c r="B43" s="354" t="s">
        <v>369</v>
      </c>
      <c r="C43" s="261">
        <f>SUM(D43:E43)</f>
        <v>26</v>
      </c>
      <c r="D43" s="261">
        <v>8</v>
      </c>
      <c r="E43" s="261">
        <v>18</v>
      </c>
      <c r="F43" s="352">
        <f>SUM(C43/1747*100)</f>
        <v>1.4882655981682884</v>
      </c>
      <c r="G43" s="352">
        <f>SUM(C43/441800*100000)</f>
        <v>5.8850158442734273</v>
      </c>
    </row>
    <row r="44" spans="1:8" ht="21" customHeight="1" x14ac:dyDescent="0.3">
      <c r="A44" s="356"/>
      <c r="B44" s="354" t="s">
        <v>370</v>
      </c>
    </row>
    <row r="45" spans="1:8" ht="8.25" customHeight="1" x14ac:dyDescent="0.3">
      <c r="A45" s="356"/>
      <c r="B45" s="354"/>
      <c r="C45" s="261"/>
      <c r="D45" s="261"/>
      <c r="E45" s="261"/>
      <c r="F45" s="349"/>
      <c r="G45" s="347"/>
    </row>
    <row r="46" spans="1:8" ht="21.75" customHeight="1" x14ac:dyDescent="0.3">
      <c r="A46" s="356"/>
      <c r="B46" s="354" t="s">
        <v>357</v>
      </c>
      <c r="C46" s="357"/>
      <c r="D46" s="357"/>
      <c r="E46" s="357"/>
      <c r="F46" s="357"/>
      <c r="G46" s="347"/>
    </row>
    <row r="47" spans="1:8" ht="21.75" customHeight="1" x14ac:dyDescent="0.3">
      <c r="A47" s="358"/>
      <c r="B47" s="339" t="s">
        <v>358</v>
      </c>
      <c r="C47" s="261">
        <f>SUM(D47:E47)</f>
        <v>567</v>
      </c>
      <c r="D47" s="349">
        <v>320</v>
      </c>
      <c r="E47" s="349">
        <v>247</v>
      </c>
      <c r="F47" s="352">
        <f>SUM(C47/1747*100)</f>
        <v>32.455638236977677</v>
      </c>
      <c r="G47" s="352">
        <f>SUM(C47/441800*100000)</f>
        <v>128.33861475780895</v>
      </c>
      <c r="H47" s="352"/>
    </row>
    <row r="48" spans="1:8" ht="7.5" customHeight="1" x14ac:dyDescent="0.35">
      <c r="A48" s="348"/>
      <c r="B48" s="359"/>
      <c r="C48" s="357"/>
      <c r="D48" s="357"/>
      <c r="E48" s="357"/>
      <c r="F48" s="357"/>
      <c r="G48" s="347"/>
    </row>
    <row r="49" spans="1:8" ht="7.5" customHeight="1" x14ac:dyDescent="0.35">
      <c r="A49" s="360"/>
      <c r="B49" s="361"/>
      <c r="C49" s="362"/>
      <c r="D49" s="362"/>
      <c r="E49" s="362"/>
      <c r="F49" s="362"/>
      <c r="G49" s="372"/>
    </row>
    <row r="50" spans="1:8" ht="16.5" customHeight="1" x14ac:dyDescent="0.35">
      <c r="A50" s="363" t="s">
        <v>0</v>
      </c>
      <c r="B50" s="364"/>
      <c r="C50" s="274">
        <f>SUM(C8:C47)</f>
        <v>1752</v>
      </c>
      <c r="D50" s="275">
        <f>SUM(D8:D47)</f>
        <v>982</v>
      </c>
      <c r="E50" s="275">
        <f>SUM(E8:E47)</f>
        <v>770</v>
      </c>
      <c r="F50" s="274">
        <f>SUM(F6:F47)</f>
        <v>100.28620492272468</v>
      </c>
      <c r="G50" s="365">
        <f>SUM(C50/441800*100000)</f>
        <v>396.55952919873249</v>
      </c>
      <c r="H50" s="352"/>
    </row>
    <row r="51" spans="1:8" ht="17.25" customHeight="1" x14ac:dyDescent="0.35">
      <c r="A51" s="366" t="s">
        <v>1</v>
      </c>
      <c r="B51" s="367"/>
      <c r="C51" s="348"/>
      <c r="D51" s="348"/>
      <c r="E51" s="348"/>
      <c r="F51" s="348"/>
      <c r="G51" s="348"/>
    </row>
    <row r="52" spans="1:8" ht="7.5" customHeight="1" x14ac:dyDescent="0.3">
      <c r="A52" s="368"/>
      <c r="B52" s="368"/>
      <c r="C52" s="279"/>
      <c r="D52" s="279"/>
      <c r="E52" s="279"/>
      <c r="F52" s="279"/>
      <c r="G52" s="279"/>
    </row>
    <row r="53" spans="1:8" ht="17.25" customHeight="1" x14ac:dyDescent="0.3">
      <c r="A53" s="321"/>
      <c r="B53" s="321"/>
      <c r="C53" s="285"/>
      <c r="D53" s="285"/>
      <c r="E53" s="285"/>
      <c r="F53" s="285"/>
      <c r="G53" s="285"/>
    </row>
    <row r="54" spans="1:8" ht="17.25" customHeight="1" x14ac:dyDescent="0.3">
      <c r="A54" s="321"/>
      <c r="B54" s="321"/>
      <c r="C54" s="209"/>
      <c r="D54" s="209"/>
      <c r="E54" s="209"/>
      <c r="F54" s="209"/>
      <c r="G54" s="284" t="s">
        <v>359</v>
      </c>
    </row>
    <row r="55" spans="1:8" ht="17.25" customHeight="1" x14ac:dyDescent="0.3">
      <c r="A55" s="321"/>
      <c r="B55" s="321"/>
      <c r="C55" s="285"/>
      <c r="D55" s="285"/>
      <c r="E55" s="285"/>
      <c r="F55" s="285"/>
      <c r="G55" s="286" t="s">
        <v>360</v>
      </c>
    </row>
    <row r="56" spans="1:8" ht="17.25" customHeight="1" x14ac:dyDescent="0.3">
      <c r="A56" s="321"/>
      <c r="B56" s="321"/>
      <c r="C56" s="285"/>
      <c r="D56" s="285"/>
      <c r="E56" s="285"/>
      <c r="F56" s="285"/>
      <c r="G56" s="285"/>
    </row>
    <row r="57" spans="1:8" ht="17.25" customHeight="1" x14ac:dyDescent="0.3">
      <c r="A57" s="321"/>
      <c r="B57" s="321"/>
      <c r="C57" s="209"/>
      <c r="D57" s="209"/>
      <c r="E57" s="209"/>
      <c r="F57" s="209"/>
      <c r="G57" s="284"/>
    </row>
    <row r="58" spans="1:8" ht="17.25" customHeight="1" x14ac:dyDescent="0.3">
      <c r="A58" s="321"/>
      <c r="B58" s="321"/>
      <c r="C58" s="285"/>
      <c r="D58" s="285"/>
      <c r="E58" s="285"/>
      <c r="F58" s="285"/>
      <c r="G58" s="286"/>
    </row>
    <row r="59" spans="1:8" ht="15" customHeight="1" x14ac:dyDescent="0.3">
      <c r="A59" s="321"/>
      <c r="B59" s="321"/>
      <c r="C59" s="285"/>
      <c r="D59" s="285"/>
      <c r="E59" s="285"/>
      <c r="F59" s="285"/>
      <c r="G59" s="285"/>
    </row>
    <row r="60" spans="1:8" ht="15" customHeight="1" x14ac:dyDescent="0.3">
      <c r="A60" s="321"/>
      <c r="B60" s="321"/>
      <c r="C60" s="285"/>
      <c r="D60" s="285"/>
      <c r="E60" s="285"/>
      <c r="F60" s="285"/>
      <c r="G60" s="285"/>
    </row>
    <row r="61" spans="1:8" x14ac:dyDescent="0.3">
      <c r="A61" s="321"/>
      <c r="B61" s="321"/>
      <c r="C61" s="285"/>
      <c r="D61" s="285"/>
      <c r="E61" s="285"/>
      <c r="F61" s="285"/>
      <c r="G61" s="285"/>
    </row>
    <row r="62" spans="1:8" x14ac:dyDescent="0.3">
      <c r="A62" s="321"/>
      <c r="B62" s="321"/>
      <c r="C62" s="285"/>
      <c r="D62" s="285"/>
      <c r="E62" s="285"/>
      <c r="F62" s="285"/>
      <c r="G62" s="285"/>
    </row>
    <row r="63" spans="1:8" x14ac:dyDescent="0.3">
      <c r="A63" s="321"/>
      <c r="B63" s="321"/>
      <c r="C63" s="285"/>
      <c r="D63" s="285"/>
      <c r="E63" s="285"/>
      <c r="F63" s="285"/>
      <c r="G63" s="285"/>
    </row>
    <row r="64" spans="1:8" x14ac:dyDescent="0.3">
      <c r="A64" s="321"/>
      <c r="B64" s="321"/>
      <c r="C64" s="285"/>
      <c r="D64" s="285"/>
      <c r="E64" s="285"/>
      <c r="F64" s="285"/>
      <c r="G64" s="285"/>
    </row>
    <row r="65" spans="1:7" x14ac:dyDescent="0.3">
      <c r="A65" s="321"/>
      <c r="B65" s="321"/>
      <c r="C65" s="285"/>
      <c r="D65" s="285"/>
      <c r="E65" s="285"/>
      <c r="F65" s="285"/>
      <c r="G65" s="285"/>
    </row>
    <row r="66" spans="1:7" x14ac:dyDescent="0.3">
      <c r="A66" s="321"/>
      <c r="B66" s="321"/>
      <c r="C66" s="285"/>
      <c r="D66" s="285"/>
      <c r="E66" s="285"/>
      <c r="F66" s="285"/>
      <c r="G66" s="285"/>
    </row>
    <row r="67" spans="1:7" x14ac:dyDescent="0.3">
      <c r="A67" s="321"/>
      <c r="B67" s="321"/>
      <c r="C67" s="285"/>
      <c r="D67" s="285"/>
      <c r="E67" s="285"/>
      <c r="F67" s="285"/>
      <c r="G67" s="285"/>
    </row>
    <row r="69" spans="1:7" x14ac:dyDescent="0.3">
      <c r="A69" s="214"/>
      <c r="B69" s="214"/>
    </row>
    <row r="70" spans="1:7" ht="12" customHeight="1" x14ac:dyDescent="0.3"/>
    <row r="71" spans="1:7" x14ac:dyDescent="0.3">
      <c r="A71" s="322"/>
      <c r="B71" s="322"/>
    </row>
    <row r="73" spans="1:7" s="218" customFormat="1" x14ac:dyDescent="0.3">
      <c r="A73" s="209"/>
      <c r="B73" s="209"/>
    </row>
  </sheetData>
  <sheetProtection selectLockedCells="1" selectUnlockedCells="1"/>
  <mergeCells count="1">
    <mergeCell ref="A4:A5"/>
  </mergeCells>
  <printOptions horizontalCentered="1"/>
  <pageMargins left="0.7" right="0.7" top="0.75" bottom="0.75" header="0.3" footer="0.3"/>
  <pageSetup paperSize="9" scale="73" firstPageNumber="5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207A2-856B-4C33-9BC4-620BA35CBBAA}">
  <sheetPr>
    <tabColor rgb="FF7030A0"/>
  </sheetPr>
  <dimension ref="A1:H70"/>
  <sheetViews>
    <sheetView view="pageBreakPreview" topLeftCell="A31" zoomScale="85" zoomScaleSheetLayoutView="85" workbookViewId="0">
      <selection activeCell="B65" sqref="B65"/>
    </sheetView>
  </sheetViews>
  <sheetFormatPr defaultColWidth="11.44140625" defaultRowHeight="15.6" x14ac:dyDescent="0.3"/>
  <cols>
    <col min="1" max="1" width="15.44140625" style="209" customWidth="1"/>
    <col min="2" max="2" width="42.33203125" style="209" customWidth="1"/>
    <col min="3" max="6" width="9.44140625" style="218" customWidth="1"/>
    <col min="7" max="7" width="16.44140625" style="218" customWidth="1"/>
    <col min="8" max="16384" width="11.44140625" style="209"/>
  </cols>
  <sheetData>
    <row r="1" spans="1:8" s="244" customFormat="1" ht="21.75" customHeight="1" x14ac:dyDescent="0.35">
      <c r="A1" s="241" t="s">
        <v>306</v>
      </c>
      <c r="B1" s="229" t="s">
        <v>248</v>
      </c>
      <c r="C1" s="242"/>
      <c r="D1" s="242"/>
      <c r="E1" s="243"/>
      <c r="F1" s="243"/>
      <c r="G1" s="243"/>
    </row>
    <row r="2" spans="1:8" s="244" customFormat="1" ht="21.75" customHeight="1" x14ac:dyDescent="0.35">
      <c r="A2" s="245" t="s">
        <v>307</v>
      </c>
      <c r="B2" s="230" t="s">
        <v>249</v>
      </c>
      <c r="C2" s="242"/>
      <c r="D2" s="242"/>
      <c r="E2" s="246"/>
      <c r="F2" s="246"/>
      <c r="G2" s="246"/>
    </row>
    <row r="3" spans="1:8" s="244" customFormat="1" ht="21.75" customHeight="1" x14ac:dyDescent="0.35">
      <c r="A3" s="247"/>
      <c r="B3" s="247"/>
      <c r="C3" s="242"/>
      <c r="D3" s="242"/>
      <c r="E3" s="242"/>
      <c r="F3" s="328"/>
      <c r="G3" s="329" t="s">
        <v>372</v>
      </c>
    </row>
    <row r="4" spans="1:8" ht="30.75" customHeight="1" x14ac:dyDescent="0.3">
      <c r="A4" s="330" t="s">
        <v>309</v>
      </c>
      <c r="B4" s="331" t="s">
        <v>310</v>
      </c>
      <c r="C4" s="331" t="s">
        <v>0</v>
      </c>
      <c r="D4" s="331" t="s">
        <v>311</v>
      </c>
      <c r="E4" s="331" t="s">
        <v>312</v>
      </c>
      <c r="F4" s="331" t="s">
        <v>313</v>
      </c>
      <c r="G4" s="332" t="s">
        <v>314</v>
      </c>
    </row>
    <row r="5" spans="1:8" ht="30.75" customHeight="1" x14ac:dyDescent="0.3">
      <c r="A5" s="333"/>
      <c r="B5" s="334" t="s">
        <v>315</v>
      </c>
      <c r="C5" s="334" t="s">
        <v>1</v>
      </c>
      <c r="D5" s="334" t="s">
        <v>316</v>
      </c>
      <c r="E5" s="334" t="s">
        <v>317</v>
      </c>
      <c r="F5" s="334" t="s">
        <v>318</v>
      </c>
      <c r="G5" s="335" t="s">
        <v>319</v>
      </c>
    </row>
    <row r="6" spans="1:8" ht="7.5" customHeight="1" x14ac:dyDescent="0.3">
      <c r="A6" s="336"/>
      <c r="B6" s="336"/>
      <c r="C6" s="337"/>
      <c r="D6" s="337"/>
      <c r="E6" s="337"/>
      <c r="F6" s="337"/>
      <c r="G6" s="337"/>
    </row>
    <row r="7" spans="1:8" ht="21.75" customHeight="1" x14ac:dyDescent="0.3">
      <c r="A7" s="338" t="s">
        <v>320</v>
      </c>
      <c r="B7" s="339" t="s">
        <v>364</v>
      </c>
      <c r="C7" s="261"/>
      <c r="D7" s="261"/>
      <c r="E7" s="261"/>
      <c r="F7" s="261"/>
      <c r="G7" s="261"/>
    </row>
    <row r="8" spans="1:8" ht="21.75" customHeight="1" x14ac:dyDescent="0.3">
      <c r="A8" s="338"/>
      <c r="B8" s="343" t="s">
        <v>365</v>
      </c>
      <c r="C8" s="261">
        <f>SUM(D8:E8)</f>
        <v>344</v>
      </c>
      <c r="D8" s="261">
        <v>163</v>
      </c>
      <c r="E8" s="261">
        <v>181</v>
      </c>
      <c r="F8" s="352">
        <f>SUM(C8/1865*100)</f>
        <v>18.445040214477213</v>
      </c>
      <c r="G8" s="352">
        <f>SUM(C8/440715*100000)</f>
        <v>78.054978841201233</v>
      </c>
      <c r="H8" s="352"/>
    </row>
    <row r="9" spans="1:8" ht="7.5" customHeight="1" x14ac:dyDescent="0.3">
      <c r="A9" s="338"/>
      <c r="B9" s="343"/>
      <c r="C9" s="261"/>
      <c r="D9" s="261"/>
      <c r="E9" s="261"/>
      <c r="F9" s="261"/>
      <c r="G9" s="347"/>
    </row>
    <row r="10" spans="1:8" ht="21.75" customHeight="1" x14ac:dyDescent="0.3">
      <c r="A10" s="338" t="s">
        <v>323</v>
      </c>
      <c r="B10" s="339" t="s">
        <v>324</v>
      </c>
      <c r="C10" s="261"/>
      <c r="D10" s="349"/>
      <c r="E10" s="349"/>
      <c r="F10" s="345"/>
      <c r="G10" s="350"/>
    </row>
    <row r="11" spans="1:8" ht="21.75" customHeight="1" x14ac:dyDescent="0.35">
      <c r="A11" s="348" t="s">
        <v>325</v>
      </c>
      <c r="B11" s="339" t="s">
        <v>326</v>
      </c>
      <c r="C11" s="261"/>
      <c r="D11" s="261"/>
      <c r="E11" s="261"/>
      <c r="F11" s="261"/>
      <c r="G11" s="347"/>
    </row>
    <row r="12" spans="1:8" ht="21.75" customHeight="1" x14ac:dyDescent="0.3">
      <c r="A12" s="338"/>
      <c r="B12" s="343" t="s">
        <v>327</v>
      </c>
      <c r="C12" s="261">
        <f>SUM(D12:E12)</f>
        <v>239</v>
      </c>
      <c r="D12" s="261">
        <v>164</v>
      </c>
      <c r="E12" s="261">
        <v>75</v>
      </c>
      <c r="F12" s="352">
        <f>SUM(C12/1865*100)</f>
        <v>12.815013404825738</v>
      </c>
      <c r="G12" s="352">
        <f>SUM(C12/440715*100000)</f>
        <v>54.230057973974112</v>
      </c>
      <c r="H12" s="352"/>
    </row>
    <row r="13" spans="1:8" ht="21.75" customHeight="1" x14ac:dyDescent="0.3">
      <c r="A13" s="338"/>
      <c r="B13" s="343" t="s">
        <v>328</v>
      </c>
      <c r="C13" s="261"/>
      <c r="D13" s="261"/>
      <c r="E13" s="261"/>
      <c r="F13" s="261"/>
      <c r="G13" s="347"/>
    </row>
    <row r="14" spans="1:8" ht="7.5" customHeight="1" x14ac:dyDescent="0.3">
      <c r="A14" s="338"/>
      <c r="B14" s="343"/>
      <c r="C14" s="261"/>
      <c r="D14" s="349"/>
      <c r="E14" s="349"/>
      <c r="F14" s="261"/>
      <c r="G14" s="350"/>
    </row>
    <row r="15" spans="1:8" ht="21.75" customHeight="1" x14ac:dyDescent="0.3">
      <c r="A15" s="338" t="s">
        <v>329</v>
      </c>
      <c r="B15" s="339" t="s">
        <v>330</v>
      </c>
      <c r="C15" s="261"/>
      <c r="D15" s="261"/>
      <c r="E15" s="261"/>
      <c r="F15" s="261"/>
      <c r="G15" s="347"/>
    </row>
    <row r="16" spans="1:8" ht="21.75" customHeight="1" x14ac:dyDescent="0.3">
      <c r="A16" s="338"/>
      <c r="B16" s="343" t="s">
        <v>331</v>
      </c>
      <c r="C16" s="261">
        <f>SUM(D16:E16)</f>
        <v>227</v>
      </c>
      <c r="D16" s="261">
        <v>132</v>
      </c>
      <c r="E16" s="261">
        <v>95</v>
      </c>
      <c r="F16" s="352">
        <f>SUM(C16/1865*100)</f>
        <v>12.171581769436997</v>
      </c>
      <c r="G16" s="352">
        <f>SUM(C16/440715*100000)</f>
        <v>51.50720987486244</v>
      </c>
      <c r="H16" s="352"/>
    </row>
    <row r="17" spans="1:8" ht="7.5" customHeight="1" x14ac:dyDescent="0.3">
      <c r="A17" s="338"/>
      <c r="B17" s="343"/>
      <c r="C17" s="261"/>
      <c r="D17" s="261"/>
      <c r="E17" s="261"/>
      <c r="F17" s="261"/>
      <c r="G17" s="347"/>
    </row>
    <row r="18" spans="1:8" ht="21.75" customHeight="1" x14ac:dyDescent="0.3">
      <c r="A18" s="338" t="s">
        <v>332</v>
      </c>
      <c r="B18" s="339" t="s">
        <v>333</v>
      </c>
      <c r="C18" s="261"/>
      <c r="D18" s="349"/>
      <c r="E18" s="349"/>
      <c r="F18" s="261"/>
      <c r="G18" s="350"/>
    </row>
    <row r="19" spans="1:8" ht="21.75" customHeight="1" x14ac:dyDescent="0.3">
      <c r="A19" s="338"/>
      <c r="B19" s="343" t="s">
        <v>334</v>
      </c>
      <c r="C19" s="261">
        <f>SUM(D19:E19)</f>
        <v>174</v>
      </c>
      <c r="D19" s="261">
        <v>97</v>
      </c>
      <c r="E19" s="261">
        <v>77</v>
      </c>
      <c r="F19" s="352">
        <f>SUM(C19/1865*100)</f>
        <v>9.3297587131367301</v>
      </c>
      <c r="G19" s="352">
        <f>SUM(C19/440715*100000)</f>
        <v>39.481297437119224</v>
      </c>
      <c r="H19" s="352"/>
    </row>
    <row r="20" spans="1:8" ht="7.5" customHeight="1" x14ac:dyDescent="0.3">
      <c r="A20" s="338"/>
      <c r="B20" s="343"/>
      <c r="C20" s="261"/>
      <c r="D20" s="261"/>
      <c r="E20" s="261"/>
      <c r="F20" s="261"/>
      <c r="G20" s="352"/>
    </row>
    <row r="21" spans="1:8" ht="21.75" customHeight="1" x14ac:dyDescent="0.35">
      <c r="A21" s="353" t="s">
        <v>341</v>
      </c>
      <c r="B21" s="351" t="s">
        <v>342</v>
      </c>
      <c r="C21" s="261"/>
      <c r="D21" s="261"/>
      <c r="E21" s="261"/>
      <c r="F21" s="345"/>
      <c r="G21" s="347"/>
    </row>
    <row r="22" spans="1:8" ht="21.75" customHeight="1" x14ac:dyDescent="0.3">
      <c r="A22" s="356"/>
      <c r="B22" s="354" t="s">
        <v>343</v>
      </c>
      <c r="C22" s="261">
        <f>SUM(D22:E22)</f>
        <v>103</v>
      </c>
      <c r="D22" s="261">
        <v>53</v>
      </c>
      <c r="E22" s="261">
        <v>50</v>
      </c>
      <c r="F22" s="352">
        <f>SUM(C22/1865*100)</f>
        <v>5.5227882037533513</v>
      </c>
      <c r="G22" s="352">
        <f>SUM(C22/440715*100000)</f>
        <v>23.371112850708506</v>
      </c>
      <c r="H22" s="352"/>
    </row>
    <row r="23" spans="1:8" ht="6" customHeight="1" x14ac:dyDescent="0.3">
      <c r="A23" s="356"/>
      <c r="B23" s="354"/>
      <c r="C23" s="261"/>
      <c r="D23" s="261"/>
      <c r="E23" s="261"/>
      <c r="F23" s="352"/>
      <c r="G23" s="352"/>
      <c r="H23" s="352"/>
    </row>
    <row r="24" spans="1:8" ht="21.75" customHeight="1" x14ac:dyDescent="0.3">
      <c r="A24" s="338" t="s">
        <v>335</v>
      </c>
      <c r="B24" s="339" t="s">
        <v>336</v>
      </c>
      <c r="C24" s="261"/>
      <c r="D24" s="261"/>
      <c r="E24" s="261"/>
      <c r="F24" s="345"/>
      <c r="G24" s="347"/>
    </row>
    <row r="25" spans="1:8" ht="21.75" customHeight="1" x14ac:dyDescent="0.3">
      <c r="B25" s="343" t="s">
        <v>337</v>
      </c>
      <c r="C25" s="261">
        <f>SUM(D25:E25)</f>
        <v>76</v>
      </c>
      <c r="D25" s="349">
        <v>39</v>
      </c>
      <c r="E25" s="349">
        <v>37</v>
      </c>
      <c r="F25" s="352">
        <f>SUM(C25/1865*100)</f>
        <v>4.0750670241286864</v>
      </c>
      <c r="G25" s="352">
        <f>SUM(C25/440715*100000)</f>
        <v>17.244704627707247</v>
      </c>
      <c r="H25" s="352"/>
    </row>
    <row r="26" spans="1:8" ht="8.25" customHeight="1" x14ac:dyDescent="0.3">
      <c r="A26" s="351"/>
      <c r="B26" s="339"/>
      <c r="C26" s="261"/>
      <c r="D26" s="349"/>
      <c r="E26" s="349"/>
      <c r="F26" s="261"/>
      <c r="G26" s="350"/>
    </row>
    <row r="27" spans="1:8" ht="21" customHeight="1" x14ac:dyDescent="0.3">
      <c r="A27" s="338" t="s">
        <v>347</v>
      </c>
      <c r="B27" s="339" t="s">
        <v>348</v>
      </c>
      <c r="C27" s="261"/>
      <c r="D27" s="261"/>
      <c r="E27" s="261"/>
      <c r="F27" s="352"/>
      <c r="G27" s="347"/>
    </row>
    <row r="28" spans="1:8" ht="21" customHeight="1" x14ac:dyDescent="0.35">
      <c r="A28" s="338"/>
      <c r="B28" s="339" t="s">
        <v>349</v>
      </c>
      <c r="C28" s="373">
        <f>SUM(D28:E28)</f>
        <v>43</v>
      </c>
      <c r="D28" s="261">
        <v>24</v>
      </c>
      <c r="E28" s="261">
        <v>19</v>
      </c>
      <c r="F28" s="352">
        <f>SUM(C28/1865*100)</f>
        <v>2.3056300268096517</v>
      </c>
      <c r="G28" s="352">
        <f>SUM(C28/440715*100000)</f>
        <v>9.7568723551501542</v>
      </c>
    </row>
    <row r="29" spans="1:8" ht="21" customHeight="1" x14ac:dyDescent="0.3">
      <c r="A29" s="351"/>
      <c r="B29" s="343" t="s">
        <v>350</v>
      </c>
      <c r="C29" s="261"/>
      <c r="F29" s="345"/>
      <c r="H29" s="352"/>
    </row>
    <row r="30" spans="1:8" ht="21" customHeight="1" x14ac:dyDescent="0.3">
      <c r="A30" s="338"/>
      <c r="B30" s="343" t="s">
        <v>351</v>
      </c>
      <c r="C30" s="261"/>
      <c r="D30" s="261"/>
      <c r="E30" s="261"/>
      <c r="F30" s="261"/>
      <c r="G30" s="347"/>
    </row>
    <row r="31" spans="1:8" ht="8.25" customHeight="1" x14ac:dyDescent="0.3">
      <c r="A31" s="338"/>
      <c r="B31" s="343"/>
      <c r="C31" s="261"/>
      <c r="D31" s="261"/>
      <c r="E31" s="261"/>
      <c r="F31" s="261"/>
      <c r="G31" s="347"/>
    </row>
    <row r="32" spans="1:8" ht="21" customHeight="1" x14ac:dyDescent="0.3">
      <c r="A32" s="338" t="s">
        <v>338</v>
      </c>
      <c r="B32" s="339" t="s">
        <v>362</v>
      </c>
      <c r="C32" s="261"/>
      <c r="D32" s="261"/>
      <c r="E32" s="261"/>
      <c r="F32" s="261"/>
      <c r="G32" s="347"/>
    </row>
    <row r="33" spans="1:8" ht="21" customHeight="1" x14ac:dyDescent="0.3">
      <c r="A33" s="338"/>
      <c r="B33" s="343" t="s">
        <v>340</v>
      </c>
      <c r="C33" s="261">
        <f>SUM(D33:E33)</f>
        <v>31</v>
      </c>
      <c r="D33" s="261">
        <v>16</v>
      </c>
      <c r="E33" s="261">
        <v>15</v>
      </c>
      <c r="F33" s="352">
        <f>SUM(C33/1865*100)</f>
        <v>1.6621983914209115</v>
      </c>
      <c r="G33" s="352">
        <f>SUM(C33/440715*100000)</f>
        <v>7.0340242560384834</v>
      </c>
      <c r="H33" s="352"/>
    </row>
    <row r="34" spans="1:8" ht="7.5" customHeight="1" x14ac:dyDescent="0.3">
      <c r="A34" s="338"/>
      <c r="B34" s="343"/>
      <c r="C34" s="261"/>
      <c r="D34" s="261"/>
      <c r="E34" s="261"/>
      <c r="F34" s="345"/>
      <c r="G34" s="352"/>
      <c r="H34" s="352"/>
    </row>
    <row r="35" spans="1:8" ht="21.75" customHeight="1" x14ac:dyDescent="0.3">
      <c r="A35" s="338" t="s">
        <v>352</v>
      </c>
      <c r="B35" s="375" t="s">
        <v>353</v>
      </c>
      <c r="C35" s="292"/>
      <c r="D35" s="292"/>
      <c r="E35" s="292"/>
      <c r="F35" s="345"/>
      <c r="G35" s="376"/>
    </row>
    <row r="36" spans="1:8" ht="21.75" customHeight="1" x14ac:dyDescent="0.3">
      <c r="A36" s="338"/>
      <c r="B36" s="375" t="s">
        <v>354</v>
      </c>
      <c r="C36" s="292">
        <f>SUM(D36:E36)</f>
        <v>24</v>
      </c>
      <c r="D36" s="292">
        <v>14</v>
      </c>
      <c r="E36" s="292">
        <v>10</v>
      </c>
      <c r="F36" s="352">
        <f>SUM(C36/1865*100)</f>
        <v>1.2868632707774799</v>
      </c>
      <c r="G36" s="352">
        <f>SUM(C36/440715*100000)</f>
        <v>5.4456961982233416</v>
      </c>
    </row>
    <row r="37" spans="1:8" ht="21.75" customHeight="1" x14ac:dyDescent="0.35">
      <c r="A37" s="353"/>
      <c r="B37" s="354" t="s">
        <v>355</v>
      </c>
      <c r="C37" s="292"/>
      <c r="D37" s="292"/>
      <c r="E37" s="292"/>
      <c r="F37" s="292"/>
      <c r="G37" s="376"/>
      <c r="H37" s="352"/>
    </row>
    <row r="38" spans="1:8" ht="21.75" customHeight="1" x14ac:dyDescent="0.3">
      <c r="A38" s="338"/>
      <c r="B38" s="354" t="s">
        <v>356</v>
      </c>
      <c r="C38" s="292"/>
      <c r="D38" s="292"/>
      <c r="E38" s="292"/>
      <c r="F38" s="292"/>
      <c r="G38" s="377"/>
    </row>
    <row r="39" spans="1:8" ht="7.5" customHeight="1" x14ac:dyDescent="0.3">
      <c r="A39" s="338"/>
      <c r="B39" s="339"/>
      <c r="C39" s="261"/>
      <c r="D39" s="261"/>
      <c r="E39" s="261"/>
      <c r="F39" s="349"/>
      <c r="G39" s="347"/>
    </row>
    <row r="40" spans="1:8" ht="21" customHeight="1" x14ac:dyDescent="0.3">
      <c r="A40" s="338" t="s">
        <v>373</v>
      </c>
      <c r="B40" s="378" t="s">
        <v>374</v>
      </c>
      <c r="C40" s="261">
        <f>SUM(D40:E40)</f>
        <v>24</v>
      </c>
      <c r="D40" s="261">
        <v>14</v>
      </c>
      <c r="E40" s="261">
        <v>10</v>
      </c>
      <c r="F40" s="352">
        <f>SUM(C40/1865*100)</f>
        <v>1.2868632707774799</v>
      </c>
      <c r="G40" s="352">
        <f>SUM(C40/440715*100000)</f>
        <v>5.4456961982233416</v>
      </c>
    </row>
    <row r="41" spans="1:8" ht="21" customHeight="1" x14ac:dyDescent="0.3">
      <c r="A41" s="356"/>
      <c r="B41" s="379" t="s">
        <v>374</v>
      </c>
    </row>
    <row r="42" spans="1:8" ht="8.25" customHeight="1" x14ac:dyDescent="0.3">
      <c r="A42" s="356"/>
      <c r="B42" s="354"/>
      <c r="C42" s="261"/>
      <c r="D42" s="261"/>
      <c r="E42" s="261"/>
      <c r="F42" s="349"/>
      <c r="G42" s="347"/>
    </row>
    <row r="43" spans="1:8" ht="21.75" customHeight="1" x14ac:dyDescent="0.3">
      <c r="A43" s="356"/>
      <c r="B43" s="354" t="s">
        <v>357</v>
      </c>
      <c r="C43" s="357"/>
      <c r="D43" s="357"/>
      <c r="E43" s="357"/>
      <c r="F43" s="357"/>
      <c r="G43" s="347"/>
    </row>
    <row r="44" spans="1:8" ht="21.75" customHeight="1" x14ac:dyDescent="0.3">
      <c r="A44" s="358"/>
      <c r="B44" s="339" t="s">
        <v>358</v>
      </c>
      <c r="C44" s="261">
        <f>SUM(D44:E44)</f>
        <v>580</v>
      </c>
      <c r="D44" s="349">
        <v>309</v>
      </c>
      <c r="E44" s="349">
        <v>271</v>
      </c>
      <c r="F44" s="352">
        <f>SUM(C44/1865*100)</f>
        <v>31.099195710455763</v>
      </c>
      <c r="G44" s="352">
        <f>SUM(C44/440715*100000)</f>
        <v>131.60432479039744</v>
      </c>
      <c r="H44" s="352"/>
    </row>
    <row r="45" spans="1:8" ht="7.5" customHeight="1" x14ac:dyDescent="0.35">
      <c r="A45" s="348"/>
      <c r="B45" s="359"/>
      <c r="C45" s="357"/>
      <c r="D45" s="357"/>
      <c r="E45" s="357"/>
      <c r="F45" s="357"/>
      <c r="G45" s="347"/>
    </row>
    <row r="46" spans="1:8" ht="7.5" customHeight="1" x14ac:dyDescent="0.35">
      <c r="A46" s="360"/>
      <c r="B46" s="361"/>
      <c r="C46" s="362"/>
      <c r="D46" s="362"/>
      <c r="E46" s="362"/>
      <c r="F46" s="362"/>
      <c r="G46" s="372"/>
    </row>
    <row r="47" spans="1:8" ht="16.5" customHeight="1" x14ac:dyDescent="0.35">
      <c r="A47" s="363" t="s">
        <v>0</v>
      </c>
      <c r="B47" s="364"/>
      <c r="C47" s="274">
        <f>SUM(C8:C44)</f>
        <v>1865</v>
      </c>
      <c r="D47" s="275">
        <f>SUM(D8:D44)</f>
        <v>1025</v>
      </c>
      <c r="E47" s="275">
        <f>SUM(E8:E44)</f>
        <v>840</v>
      </c>
      <c r="F47" s="274">
        <f>SUM(F6:F44)</f>
        <v>99.999999999999986</v>
      </c>
      <c r="G47" s="352">
        <f>SUM(C47/440715*100000)</f>
        <v>423.17597540360549</v>
      </c>
      <c r="H47" s="352"/>
    </row>
    <row r="48" spans="1:8" ht="17.25" customHeight="1" x14ac:dyDescent="0.35">
      <c r="A48" s="366" t="s">
        <v>1</v>
      </c>
      <c r="B48" s="367"/>
      <c r="C48" s="348"/>
      <c r="D48" s="348"/>
      <c r="E48" s="348"/>
      <c r="F48" s="348"/>
      <c r="G48" s="348"/>
    </row>
    <row r="49" spans="1:7" ht="7.5" customHeight="1" x14ac:dyDescent="0.3">
      <c r="A49" s="368"/>
      <c r="B49" s="368"/>
      <c r="C49" s="279"/>
      <c r="D49" s="279"/>
      <c r="E49" s="279"/>
      <c r="F49" s="279"/>
      <c r="G49" s="279"/>
    </row>
    <row r="50" spans="1:7" ht="17.25" customHeight="1" x14ac:dyDescent="0.3">
      <c r="A50" s="321"/>
      <c r="B50" s="321"/>
      <c r="C50" s="285"/>
      <c r="D50" s="285"/>
      <c r="E50" s="285"/>
      <c r="F50" s="285"/>
      <c r="G50" s="285"/>
    </row>
    <row r="51" spans="1:7" ht="17.25" customHeight="1" x14ac:dyDescent="0.3">
      <c r="A51" s="321"/>
      <c r="B51" s="321"/>
      <c r="C51" s="209"/>
      <c r="D51" s="209"/>
      <c r="E51" s="209"/>
      <c r="F51" s="209"/>
      <c r="G51" s="284" t="s">
        <v>359</v>
      </c>
    </row>
    <row r="52" spans="1:7" ht="17.25" customHeight="1" x14ac:dyDescent="0.3">
      <c r="A52" s="321"/>
      <c r="B52" s="321"/>
      <c r="C52" s="285"/>
      <c r="D52" s="285"/>
      <c r="E52" s="285"/>
      <c r="F52" s="285"/>
      <c r="G52" s="286" t="s">
        <v>360</v>
      </c>
    </row>
    <row r="53" spans="1:7" ht="17.25" customHeight="1" x14ac:dyDescent="0.3">
      <c r="A53" s="321"/>
      <c r="B53" s="321"/>
      <c r="C53" s="285"/>
      <c r="D53" s="285"/>
      <c r="E53" s="285"/>
      <c r="F53" s="285"/>
      <c r="G53" s="285"/>
    </row>
    <row r="54" spans="1:7" ht="17.25" customHeight="1" x14ac:dyDescent="0.3">
      <c r="A54" s="321"/>
      <c r="B54" s="321"/>
      <c r="C54" s="209"/>
      <c r="D54" s="209"/>
      <c r="E54" s="209"/>
      <c r="F54" s="209"/>
      <c r="G54" s="284"/>
    </row>
    <row r="55" spans="1:7" ht="17.25" customHeight="1" x14ac:dyDescent="0.3">
      <c r="A55" s="321"/>
      <c r="B55" s="321"/>
      <c r="C55" s="380"/>
      <c r="D55" s="380"/>
      <c r="E55" s="380"/>
      <c r="F55" s="381"/>
      <c r="G55" s="382"/>
    </row>
    <row r="56" spans="1:7" ht="15" customHeight="1" x14ac:dyDescent="0.3">
      <c r="A56" s="321"/>
      <c r="B56" s="321"/>
      <c r="C56" s="285"/>
      <c r="D56" s="285"/>
      <c r="E56" s="285"/>
      <c r="F56" s="285"/>
      <c r="G56" s="285"/>
    </row>
    <row r="57" spans="1:7" ht="15" customHeight="1" x14ac:dyDescent="0.3">
      <c r="A57" s="321"/>
      <c r="B57" s="321"/>
      <c r="C57" s="285"/>
      <c r="D57" s="285"/>
      <c r="E57" s="285"/>
      <c r="F57" s="285"/>
      <c r="G57" s="285"/>
    </row>
    <row r="58" spans="1:7" x14ac:dyDescent="0.3">
      <c r="A58" s="321"/>
      <c r="B58" s="321"/>
      <c r="C58" s="285"/>
      <c r="D58" s="285"/>
      <c r="E58" s="285"/>
      <c r="F58" s="285"/>
      <c r="G58" s="285"/>
    </row>
    <row r="59" spans="1:7" x14ac:dyDescent="0.3">
      <c r="A59" s="321"/>
      <c r="B59" s="321"/>
      <c r="C59" s="285"/>
      <c r="D59" s="285"/>
      <c r="E59" s="285"/>
      <c r="F59" s="285"/>
      <c r="G59" s="285"/>
    </row>
    <row r="60" spans="1:7" x14ac:dyDescent="0.3">
      <c r="A60" s="321"/>
      <c r="B60" s="321"/>
      <c r="C60" s="285"/>
      <c r="D60" s="285"/>
      <c r="E60" s="285"/>
      <c r="F60" s="285"/>
      <c r="G60" s="285"/>
    </row>
    <row r="61" spans="1:7" x14ac:dyDescent="0.3">
      <c r="A61" s="321"/>
      <c r="B61" s="321"/>
      <c r="C61" s="285"/>
      <c r="D61" s="285"/>
      <c r="E61" s="285"/>
      <c r="F61" s="285"/>
      <c r="G61" s="285"/>
    </row>
    <row r="62" spans="1:7" x14ac:dyDescent="0.3">
      <c r="A62" s="321"/>
      <c r="B62" s="321"/>
      <c r="C62" s="285"/>
      <c r="D62" s="285"/>
      <c r="E62" s="285"/>
      <c r="F62" s="285"/>
      <c r="G62" s="285"/>
    </row>
    <row r="63" spans="1:7" x14ac:dyDescent="0.3">
      <c r="A63" s="321"/>
      <c r="B63" s="321"/>
      <c r="C63" s="285"/>
      <c r="D63" s="285"/>
      <c r="E63" s="285"/>
      <c r="F63" s="285"/>
      <c r="G63" s="285"/>
    </row>
    <row r="64" spans="1:7" x14ac:dyDescent="0.3">
      <c r="A64" s="321"/>
      <c r="B64" s="321"/>
      <c r="C64" s="285"/>
      <c r="D64" s="285"/>
      <c r="E64" s="285"/>
      <c r="F64" s="285"/>
      <c r="G64" s="285"/>
    </row>
    <row r="66" spans="1:2" x14ac:dyDescent="0.3">
      <c r="A66" s="214"/>
      <c r="B66" s="214"/>
    </row>
    <row r="67" spans="1:2" ht="12" customHeight="1" x14ac:dyDescent="0.3"/>
    <row r="68" spans="1:2" x14ac:dyDescent="0.3">
      <c r="A68" s="322"/>
      <c r="B68" s="322"/>
    </row>
    <row r="70" spans="1:2" s="218" customFormat="1" x14ac:dyDescent="0.3">
      <c r="A70" s="209"/>
      <c r="B70" s="209"/>
    </row>
  </sheetData>
  <sheetProtection selectLockedCells="1" selectUnlockedCells="1"/>
  <mergeCells count="1">
    <mergeCell ref="A4:A5"/>
  </mergeCells>
  <printOptions horizontalCentered="1"/>
  <pageMargins left="0.7" right="0.7" top="0.75" bottom="0.75" header="0.3" footer="0.3"/>
  <pageSetup paperSize="9" scale="75" firstPageNumber="5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1C37-006A-4CFF-9575-69AB4D02C187}">
  <sheetPr>
    <tabColor rgb="FFFF0000"/>
  </sheetPr>
  <dimension ref="A1:H70"/>
  <sheetViews>
    <sheetView view="pageBreakPreview" topLeftCell="A4" zoomScale="85" zoomScaleSheetLayoutView="85" workbookViewId="0">
      <selection activeCell="B65" sqref="B65"/>
    </sheetView>
  </sheetViews>
  <sheetFormatPr defaultColWidth="11.44140625" defaultRowHeight="15.6" x14ac:dyDescent="0.3"/>
  <cols>
    <col min="1" max="1" width="15.44140625" style="209" customWidth="1"/>
    <col min="2" max="2" width="42.33203125" style="209" customWidth="1"/>
    <col min="3" max="6" width="9.44140625" style="218" customWidth="1"/>
    <col min="7" max="7" width="16.44140625" style="218" customWidth="1"/>
    <col min="8" max="8" width="11.44140625" style="209"/>
    <col min="9" max="9" width="14.33203125" style="209" bestFit="1" customWidth="1"/>
    <col min="10" max="16384" width="11.44140625" style="209"/>
  </cols>
  <sheetData>
    <row r="1" spans="1:8" s="244" customFormat="1" ht="21.75" customHeight="1" x14ac:dyDescent="0.35">
      <c r="A1" s="241" t="s">
        <v>306</v>
      </c>
      <c r="B1" s="229" t="s">
        <v>248</v>
      </c>
      <c r="C1" s="242"/>
      <c r="D1" s="242"/>
      <c r="E1" s="243"/>
      <c r="F1" s="243"/>
      <c r="G1" s="243"/>
    </row>
    <row r="2" spans="1:8" s="244" customFormat="1" ht="21.75" customHeight="1" x14ac:dyDescent="0.35">
      <c r="A2" s="245" t="s">
        <v>307</v>
      </c>
      <c r="B2" s="230" t="s">
        <v>249</v>
      </c>
      <c r="C2" s="242"/>
      <c r="D2" s="242"/>
      <c r="E2" s="246"/>
      <c r="F2" s="246"/>
      <c r="G2" s="246"/>
    </row>
    <row r="3" spans="1:8" s="244" customFormat="1" ht="21.75" customHeight="1" x14ac:dyDescent="0.35">
      <c r="A3" s="247"/>
      <c r="B3" s="247"/>
      <c r="C3" s="242"/>
      <c r="D3" s="242"/>
      <c r="E3" s="242"/>
      <c r="F3" s="328"/>
      <c r="G3" s="329" t="s">
        <v>375</v>
      </c>
    </row>
    <row r="4" spans="1:8" ht="30.75" customHeight="1" x14ac:dyDescent="0.3">
      <c r="A4" s="330" t="s">
        <v>309</v>
      </c>
      <c r="B4" s="331" t="s">
        <v>310</v>
      </c>
      <c r="C4" s="331" t="s">
        <v>0</v>
      </c>
      <c r="D4" s="331" t="s">
        <v>311</v>
      </c>
      <c r="E4" s="331" t="s">
        <v>312</v>
      </c>
      <c r="F4" s="331" t="s">
        <v>313</v>
      </c>
      <c r="G4" s="332" t="s">
        <v>314</v>
      </c>
    </row>
    <row r="5" spans="1:8" ht="30.75" customHeight="1" x14ac:dyDescent="0.3">
      <c r="A5" s="333"/>
      <c r="B5" s="334" t="s">
        <v>315</v>
      </c>
      <c r="C5" s="334" t="s">
        <v>1</v>
      </c>
      <c r="D5" s="334" t="s">
        <v>316</v>
      </c>
      <c r="E5" s="334" t="s">
        <v>317</v>
      </c>
      <c r="F5" s="334" t="s">
        <v>318</v>
      </c>
      <c r="G5" s="335" t="s">
        <v>319</v>
      </c>
    </row>
    <row r="6" spans="1:8" ht="7.5" customHeight="1" x14ac:dyDescent="0.3">
      <c r="A6" s="336"/>
      <c r="B6" s="336"/>
      <c r="C6" s="337"/>
      <c r="D6" s="337"/>
      <c r="E6" s="337"/>
      <c r="F6" s="337"/>
      <c r="G6" s="337"/>
    </row>
    <row r="7" spans="1:8" ht="21.75" customHeight="1" x14ac:dyDescent="0.3">
      <c r="A7" s="338" t="s">
        <v>320</v>
      </c>
      <c r="B7" s="339" t="s">
        <v>364</v>
      </c>
      <c r="C7" s="261"/>
      <c r="D7" s="261"/>
      <c r="E7" s="261"/>
      <c r="F7" s="261"/>
      <c r="G7" s="261"/>
    </row>
    <row r="8" spans="1:8" ht="21.75" customHeight="1" x14ac:dyDescent="0.3">
      <c r="A8" s="338"/>
      <c r="B8" s="343" t="s">
        <v>365</v>
      </c>
      <c r="C8" s="261">
        <v>418</v>
      </c>
      <c r="D8" s="261">
        <v>199</v>
      </c>
      <c r="E8" s="261">
        <v>219</v>
      </c>
      <c r="F8" s="352">
        <f>SUM(C8/$C$47*100)</f>
        <v>18.001722652885444</v>
      </c>
      <c r="G8" s="352">
        <f>SUM(C8/445400*100000)</f>
        <v>93.848226313426139</v>
      </c>
      <c r="H8" s="352"/>
    </row>
    <row r="9" spans="1:8" ht="7.5" customHeight="1" x14ac:dyDescent="0.3">
      <c r="A9" s="338"/>
      <c r="B9" s="343"/>
      <c r="C9" s="261"/>
      <c r="D9" s="261"/>
      <c r="E9" s="261"/>
      <c r="F9" s="261"/>
      <c r="G9" s="347"/>
    </row>
    <row r="10" spans="1:8" ht="21.75" customHeight="1" x14ac:dyDescent="0.3">
      <c r="A10" s="338" t="s">
        <v>323</v>
      </c>
      <c r="B10" s="339" t="s">
        <v>324</v>
      </c>
      <c r="C10" s="261"/>
      <c r="D10" s="349"/>
      <c r="E10" s="349"/>
      <c r="F10" s="345"/>
      <c r="G10" s="350"/>
    </row>
    <row r="11" spans="1:8" ht="21.75" customHeight="1" x14ac:dyDescent="0.35">
      <c r="A11" s="348" t="s">
        <v>325</v>
      </c>
      <c r="B11" s="339" t="s">
        <v>326</v>
      </c>
      <c r="C11" s="261"/>
      <c r="D11" s="261"/>
      <c r="E11" s="261"/>
      <c r="F11" s="261"/>
      <c r="G11" s="347"/>
    </row>
    <row r="12" spans="1:8" ht="21.75" customHeight="1" x14ac:dyDescent="0.3">
      <c r="A12" s="338"/>
      <c r="B12" s="343" t="s">
        <v>327</v>
      </c>
      <c r="C12" s="261">
        <f>SUM(D12:E12)</f>
        <v>382</v>
      </c>
      <c r="D12" s="261">
        <v>257</v>
      </c>
      <c r="E12" s="261">
        <v>125</v>
      </c>
      <c r="F12" s="352">
        <f>SUM(C12/$C$47*100)</f>
        <v>16.45133505598622</v>
      </c>
      <c r="G12" s="352">
        <f>SUM(C12/445400*100000)</f>
        <v>85.765603951504261</v>
      </c>
      <c r="H12" s="352"/>
    </row>
    <row r="13" spans="1:8" ht="21.75" customHeight="1" x14ac:dyDescent="0.3">
      <c r="A13" s="338"/>
      <c r="B13" s="343" t="s">
        <v>328</v>
      </c>
      <c r="C13" s="261"/>
      <c r="D13" s="261"/>
      <c r="E13" s="261"/>
      <c r="F13" s="261"/>
      <c r="G13" s="347"/>
    </row>
    <row r="14" spans="1:8" ht="7.5" customHeight="1" x14ac:dyDescent="0.3">
      <c r="A14" s="338"/>
      <c r="B14" s="343"/>
      <c r="C14" s="261"/>
      <c r="D14" s="349"/>
      <c r="E14" s="349"/>
      <c r="F14" s="261"/>
      <c r="G14" s="350"/>
    </row>
    <row r="15" spans="1:8" ht="21.75" customHeight="1" x14ac:dyDescent="0.3">
      <c r="A15" s="338" t="s">
        <v>329</v>
      </c>
      <c r="B15" s="339" t="s">
        <v>330</v>
      </c>
      <c r="C15" s="261"/>
      <c r="D15" s="261"/>
      <c r="E15" s="261"/>
      <c r="F15" s="261"/>
      <c r="G15" s="347"/>
    </row>
    <row r="16" spans="1:8" ht="21.75" customHeight="1" x14ac:dyDescent="0.3">
      <c r="A16" s="338"/>
      <c r="B16" s="343" t="s">
        <v>331</v>
      </c>
      <c r="C16" s="261">
        <f>SUM(D16:E16)</f>
        <v>227</v>
      </c>
      <c r="D16" s="261">
        <v>128</v>
      </c>
      <c r="E16" s="261">
        <v>99</v>
      </c>
      <c r="F16" s="352">
        <f>SUM(C16/$C$47*100)</f>
        <v>9.7760551248923342</v>
      </c>
      <c r="G16" s="352">
        <f>SUM(C16/445400*100000)</f>
        <v>50.965424337674001</v>
      </c>
      <c r="H16" s="352"/>
    </row>
    <row r="17" spans="1:8" ht="7.5" customHeight="1" x14ac:dyDescent="0.3">
      <c r="A17" s="338"/>
      <c r="B17" s="343"/>
      <c r="C17" s="261"/>
      <c r="D17" s="261"/>
      <c r="E17" s="261"/>
      <c r="F17" s="261"/>
      <c r="G17" s="347"/>
    </row>
    <row r="18" spans="1:8" ht="21.75" customHeight="1" x14ac:dyDescent="0.3">
      <c r="A18" s="338" t="s">
        <v>332</v>
      </c>
      <c r="B18" s="339" t="s">
        <v>333</v>
      </c>
      <c r="C18" s="261"/>
      <c r="D18" s="349"/>
      <c r="E18" s="349"/>
      <c r="F18" s="261"/>
      <c r="G18" s="350"/>
    </row>
    <row r="19" spans="1:8" ht="21.75" customHeight="1" x14ac:dyDescent="0.3">
      <c r="A19" s="338"/>
      <c r="B19" s="343" t="s">
        <v>334</v>
      </c>
      <c r="C19" s="261">
        <f>SUM(D19:E19)</f>
        <v>184</v>
      </c>
      <c r="D19" s="261">
        <v>95</v>
      </c>
      <c r="E19" s="261">
        <v>89</v>
      </c>
      <c r="F19" s="352">
        <f>SUM(C19/$C$47*100)</f>
        <v>7.9242032730404821</v>
      </c>
      <c r="G19" s="352">
        <f>SUM(C19/445400*100000)</f>
        <v>41.311180960933996</v>
      </c>
      <c r="H19" s="352"/>
    </row>
    <row r="20" spans="1:8" ht="7.5" customHeight="1" x14ac:dyDescent="0.3">
      <c r="A20" s="338"/>
      <c r="B20" s="343"/>
      <c r="C20" s="261"/>
      <c r="D20" s="261"/>
      <c r="E20" s="261"/>
      <c r="F20" s="261"/>
      <c r="G20" s="352"/>
    </row>
    <row r="21" spans="1:8" ht="21.75" customHeight="1" x14ac:dyDescent="0.3">
      <c r="A21" s="338" t="s">
        <v>335</v>
      </c>
      <c r="B21" s="339" t="s">
        <v>336</v>
      </c>
      <c r="C21" s="261"/>
      <c r="D21" s="261"/>
      <c r="E21" s="261"/>
      <c r="F21" s="345"/>
      <c r="G21" s="347"/>
    </row>
    <row r="22" spans="1:8" ht="21.75" customHeight="1" x14ac:dyDescent="0.3">
      <c r="B22" s="343" t="s">
        <v>337</v>
      </c>
      <c r="C22" s="261">
        <f>SUM(D22:E22)</f>
        <v>84</v>
      </c>
      <c r="D22" s="349">
        <v>43</v>
      </c>
      <c r="E22" s="349">
        <v>41</v>
      </c>
      <c r="F22" s="352">
        <f>SUM(C22/$C$47*100)</f>
        <v>3.6175710594315245</v>
      </c>
      <c r="G22" s="352">
        <f>SUM(C22/445400*100000)</f>
        <v>18.85945217781769</v>
      </c>
      <c r="H22" s="352"/>
    </row>
    <row r="23" spans="1:8" ht="8.25" customHeight="1" x14ac:dyDescent="0.3">
      <c r="A23" s="351"/>
      <c r="B23" s="339"/>
      <c r="C23" s="261"/>
      <c r="D23" s="349"/>
      <c r="E23" s="349"/>
      <c r="F23" s="261"/>
      <c r="G23" s="350"/>
    </row>
    <row r="24" spans="1:8" ht="21.75" customHeight="1" x14ac:dyDescent="0.35">
      <c r="A24" s="353" t="s">
        <v>341</v>
      </c>
      <c r="B24" s="351" t="s">
        <v>342</v>
      </c>
      <c r="C24" s="261"/>
      <c r="D24" s="261"/>
      <c r="E24" s="261"/>
      <c r="F24" s="345"/>
      <c r="G24" s="347"/>
    </row>
    <row r="25" spans="1:8" ht="21.75" customHeight="1" x14ac:dyDescent="0.3">
      <c r="A25" s="356"/>
      <c r="B25" s="354" t="s">
        <v>343</v>
      </c>
      <c r="C25" s="261">
        <f>SUM(D25:E25)</f>
        <v>80</v>
      </c>
      <c r="D25" s="261">
        <v>42</v>
      </c>
      <c r="E25" s="261">
        <v>38</v>
      </c>
      <c r="F25" s="352">
        <f>SUM(C25/$C$47*100)</f>
        <v>3.4453057708871664</v>
      </c>
      <c r="G25" s="352">
        <f>SUM(C25/445400*100000)</f>
        <v>17.961383026493039</v>
      </c>
      <c r="H25" s="352"/>
    </row>
    <row r="26" spans="1:8" ht="8.25" customHeight="1" x14ac:dyDescent="0.3">
      <c r="A26" s="351"/>
      <c r="B26" s="339"/>
      <c r="C26" s="261"/>
      <c r="D26" s="349"/>
      <c r="E26" s="349"/>
      <c r="F26" s="261"/>
      <c r="G26" s="350"/>
    </row>
    <row r="27" spans="1:8" ht="21.75" customHeight="1" x14ac:dyDescent="0.35">
      <c r="A27" s="353" t="s">
        <v>373</v>
      </c>
      <c r="B27" s="351" t="s">
        <v>374</v>
      </c>
      <c r="C27" s="261"/>
      <c r="D27" s="261"/>
      <c r="E27" s="261"/>
      <c r="F27" s="345"/>
      <c r="G27" s="347"/>
    </row>
    <row r="28" spans="1:8" ht="21.75" customHeight="1" x14ac:dyDescent="0.3">
      <c r="A28" s="356"/>
      <c r="B28" s="354" t="s">
        <v>374</v>
      </c>
      <c r="C28" s="261">
        <f>SUM(D28:E28)</f>
        <v>59</v>
      </c>
      <c r="D28" s="261">
        <v>32</v>
      </c>
      <c r="E28" s="261">
        <v>27</v>
      </c>
      <c r="F28" s="352">
        <f>SUM(C28/$C$47*100)</f>
        <v>2.5409130060292853</v>
      </c>
      <c r="G28" s="352">
        <f>SUM(C28/445400*100000)</f>
        <v>13.246519982038617</v>
      </c>
      <c r="H28" s="352"/>
    </row>
    <row r="29" spans="1:8" ht="8.25" customHeight="1" x14ac:dyDescent="0.3">
      <c r="A29" s="351"/>
      <c r="B29" s="339"/>
      <c r="C29" s="261"/>
      <c r="D29" s="349"/>
      <c r="E29" s="349"/>
      <c r="F29" s="261"/>
      <c r="G29" s="350"/>
    </row>
    <row r="30" spans="1:8" ht="21" customHeight="1" x14ac:dyDescent="0.3">
      <c r="A30" s="338" t="s">
        <v>347</v>
      </c>
      <c r="B30" s="339" t="s">
        <v>348</v>
      </c>
      <c r="C30" s="261"/>
      <c r="D30" s="261"/>
      <c r="E30" s="261"/>
      <c r="F30" s="352"/>
      <c r="G30" s="347"/>
    </row>
    <row r="31" spans="1:8" ht="21" customHeight="1" x14ac:dyDescent="0.35">
      <c r="A31" s="338"/>
      <c r="B31" s="339" t="s">
        <v>349</v>
      </c>
      <c r="C31" s="373">
        <f>SUM(D31:E31)</f>
        <v>48</v>
      </c>
      <c r="D31" s="261">
        <v>26</v>
      </c>
      <c r="E31" s="261">
        <v>22</v>
      </c>
      <c r="F31" s="352">
        <f>SUM(C31/$C$47*100)</f>
        <v>2.0671834625323</v>
      </c>
      <c r="G31" s="352">
        <f>SUM(C31/445400*100000)</f>
        <v>10.776829815895825</v>
      </c>
    </row>
    <row r="32" spans="1:8" ht="21" customHeight="1" x14ac:dyDescent="0.3">
      <c r="A32" s="351"/>
      <c r="B32" s="343" t="s">
        <v>350</v>
      </c>
      <c r="C32" s="261"/>
      <c r="F32" s="345"/>
      <c r="H32" s="352"/>
    </row>
    <row r="33" spans="1:8" ht="21" customHeight="1" x14ac:dyDescent="0.3">
      <c r="A33" s="338"/>
      <c r="B33" s="343" t="s">
        <v>351</v>
      </c>
      <c r="C33" s="261"/>
      <c r="D33" s="261"/>
      <c r="E33" s="261"/>
      <c r="F33" s="261"/>
      <c r="G33" s="347"/>
    </row>
    <row r="34" spans="1:8" ht="8.25" customHeight="1" x14ac:dyDescent="0.3">
      <c r="A34" s="338"/>
      <c r="B34" s="343"/>
      <c r="C34" s="261"/>
      <c r="D34" s="261"/>
      <c r="E34" s="261"/>
      <c r="F34" s="261"/>
      <c r="G34" s="347"/>
    </row>
    <row r="35" spans="1:8" ht="21" customHeight="1" x14ac:dyDescent="0.3">
      <c r="A35" s="338" t="s">
        <v>338</v>
      </c>
      <c r="B35" s="339" t="s">
        <v>362</v>
      </c>
      <c r="C35" s="261"/>
      <c r="D35" s="261"/>
      <c r="E35" s="261"/>
      <c r="F35" s="261"/>
      <c r="G35" s="347"/>
    </row>
    <row r="36" spans="1:8" ht="21" customHeight="1" x14ac:dyDescent="0.3">
      <c r="A36" s="338"/>
      <c r="B36" s="343" t="s">
        <v>340</v>
      </c>
      <c r="C36" s="261">
        <f>SUM(D36:E36)</f>
        <v>45</v>
      </c>
      <c r="D36" s="261">
        <v>26</v>
      </c>
      <c r="E36" s="261">
        <v>19</v>
      </c>
      <c r="F36" s="352">
        <f>SUM(C36/$C$47*100)</f>
        <v>1.9379844961240309</v>
      </c>
      <c r="G36" s="352">
        <f>SUM(C36/445400*100000)</f>
        <v>10.103277952402335</v>
      </c>
      <c r="H36" s="352"/>
    </row>
    <row r="37" spans="1:8" ht="7.5" customHeight="1" x14ac:dyDescent="0.3">
      <c r="A37" s="338"/>
      <c r="B37" s="343"/>
      <c r="C37" s="261"/>
      <c r="D37" s="261"/>
      <c r="E37" s="261"/>
      <c r="F37" s="345"/>
      <c r="G37" s="352"/>
      <c r="H37" s="352"/>
    </row>
    <row r="38" spans="1:8" ht="21.75" customHeight="1" x14ac:dyDescent="0.3">
      <c r="A38" s="338" t="s">
        <v>352</v>
      </c>
      <c r="B38" s="375" t="s">
        <v>353</v>
      </c>
      <c r="C38" s="292"/>
      <c r="D38" s="292"/>
      <c r="E38" s="292"/>
      <c r="F38" s="345"/>
      <c r="G38" s="376"/>
    </row>
    <row r="39" spans="1:8" ht="21.75" customHeight="1" x14ac:dyDescent="0.3">
      <c r="A39" s="338"/>
      <c r="B39" s="375" t="s">
        <v>354</v>
      </c>
      <c r="C39" s="292">
        <f>SUM(D39:E39)</f>
        <v>42</v>
      </c>
      <c r="D39" s="292">
        <v>22</v>
      </c>
      <c r="E39" s="292">
        <v>20</v>
      </c>
      <c r="F39" s="352">
        <f>SUM(C39/$C$47*100)</f>
        <v>1.8087855297157622</v>
      </c>
      <c r="G39" s="352">
        <f>SUM(C39/445400*100000)</f>
        <v>9.4297260889088452</v>
      </c>
    </row>
    <row r="40" spans="1:8" ht="21.75" customHeight="1" x14ac:dyDescent="0.35">
      <c r="A40" s="353"/>
      <c r="B40" s="354" t="s">
        <v>355</v>
      </c>
      <c r="C40" s="292"/>
      <c r="D40" s="292"/>
      <c r="E40" s="292"/>
      <c r="F40" s="292"/>
      <c r="G40" s="376"/>
      <c r="H40" s="352"/>
    </row>
    <row r="41" spans="1:8" ht="21.75" customHeight="1" x14ac:dyDescent="0.3">
      <c r="A41" s="338"/>
      <c r="B41" s="354" t="s">
        <v>356</v>
      </c>
      <c r="C41" s="292"/>
      <c r="D41" s="292"/>
      <c r="E41" s="292"/>
      <c r="F41" s="292"/>
      <c r="G41" s="377"/>
    </row>
    <row r="42" spans="1:8" ht="7.5" customHeight="1" x14ac:dyDescent="0.3">
      <c r="A42" s="338"/>
      <c r="B42" s="339"/>
      <c r="C42" s="261"/>
      <c r="D42" s="261"/>
      <c r="E42" s="261"/>
      <c r="F42" s="349"/>
      <c r="G42" s="347"/>
    </row>
    <row r="43" spans="1:8" ht="21.75" customHeight="1" x14ac:dyDescent="0.3">
      <c r="A43" s="356"/>
      <c r="B43" s="354" t="s">
        <v>357</v>
      </c>
      <c r="C43" s="357"/>
      <c r="D43" s="357"/>
      <c r="E43" s="357"/>
      <c r="F43" s="357"/>
      <c r="G43" s="347"/>
    </row>
    <row r="44" spans="1:8" ht="21.75" customHeight="1" x14ac:dyDescent="0.3">
      <c r="A44" s="358"/>
      <c r="B44" s="339" t="s">
        <v>358</v>
      </c>
      <c r="C44" s="261">
        <f>SUM(D44:E44)</f>
        <v>753</v>
      </c>
      <c r="D44" s="383">
        <f>432+17</f>
        <v>449</v>
      </c>
      <c r="E44" s="383">
        <f>303+1</f>
        <v>304</v>
      </c>
      <c r="F44" s="352">
        <f>SUM(C44/$C$47*100)</f>
        <v>32.428940568475454</v>
      </c>
      <c r="G44" s="352">
        <f>SUM(C44/445400*100000)</f>
        <v>169.06151773686574</v>
      </c>
    </row>
    <row r="45" spans="1:8" ht="7.5" customHeight="1" x14ac:dyDescent="0.35">
      <c r="A45" s="348"/>
      <c r="B45" s="359"/>
      <c r="C45" s="357"/>
      <c r="D45" s="357"/>
      <c r="E45" s="357"/>
      <c r="F45" s="357"/>
      <c r="G45" s="347"/>
    </row>
    <row r="46" spans="1:8" ht="7.5" customHeight="1" x14ac:dyDescent="0.35">
      <c r="A46" s="360"/>
      <c r="B46" s="361"/>
      <c r="C46" s="362"/>
      <c r="D46" s="362"/>
      <c r="E46" s="362"/>
      <c r="F46" s="362"/>
      <c r="G46" s="372"/>
    </row>
    <row r="47" spans="1:8" ht="16.5" customHeight="1" x14ac:dyDescent="0.35">
      <c r="A47" s="363" t="s">
        <v>0</v>
      </c>
      <c r="B47" s="364"/>
      <c r="C47" s="274">
        <f>SUM(C8:C44)</f>
        <v>2322</v>
      </c>
      <c r="D47" s="275">
        <f>SUM(D8:D44)</f>
        <v>1319</v>
      </c>
      <c r="E47" s="275">
        <f>SUM(E8:E44)</f>
        <v>1003</v>
      </c>
      <c r="F47" s="274">
        <f>SUM(F6:F44)</f>
        <v>100.00000000000001</v>
      </c>
      <c r="G47" s="352">
        <f>SUM(C47/445400*100000)</f>
        <v>521.32914234396048</v>
      </c>
      <c r="H47" s="352"/>
    </row>
    <row r="48" spans="1:8" ht="17.25" customHeight="1" x14ac:dyDescent="0.35">
      <c r="A48" s="366" t="s">
        <v>1</v>
      </c>
      <c r="B48" s="367"/>
      <c r="C48" s="348"/>
      <c r="D48" s="348"/>
      <c r="E48" s="348"/>
      <c r="F48" s="348"/>
      <c r="G48" s="348"/>
    </row>
    <row r="49" spans="1:7" ht="7.5" customHeight="1" x14ac:dyDescent="0.3">
      <c r="A49" s="368"/>
      <c r="B49" s="368"/>
      <c r="C49" s="279"/>
      <c r="D49" s="279"/>
      <c r="E49" s="279"/>
      <c r="F49" s="279"/>
      <c r="G49" s="279"/>
    </row>
    <row r="50" spans="1:7" ht="17.25" customHeight="1" x14ac:dyDescent="0.3">
      <c r="A50" s="321"/>
      <c r="B50" s="321"/>
      <c r="C50" s="285"/>
      <c r="D50" s="285"/>
      <c r="E50" s="285"/>
      <c r="F50" s="285"/>
      <c r="G50" s="285"/>
    </row>
    <row r="51" spans="1:7" ht="17.25" customHeight="1" x14ac:dyDescent="0.3">
      <c r="A51" s="321"/>
      <c r="B51" s="321"/>
      <c r="C51" s="209"/>
      <c r="D51" s="209"/>
      <c r="E51" s="209"/>
      <c r="F51" s="209"/>
      <c r="G51" s="284" t="s">
        <v>359</v>
      </c>
    </row>
    <row r="52" spans="1:7" ht="17.25" customHeight="1" x14ac:dyDescent="0.3">
      <c r="A52" s="321"/>
      <c r="B52" s="321"/>
      <c r="C52" s="285"/>
      <c r="D52" s="285"/>
      <c r="E52" s="285"/>
      <c r="F52" s="285"/>
      <c r="G52" s="286" t="s">
        <v>360</v>
      </c>
    </row>
    <row r="53" spans="1:7" ht="17.25" customHeight="1" x14ac:dyDescent="0.3">
      <c r="A53" s="321"/>
      <c r="B53" s="321"/>
      <c r="C53" s="285"/>
      <c r="D53" s="285"/>
      <c r="E53" s="285"/>
      <c r="F53" s="285"/>
      <c r="G53" s="285"/>
    </row>
    <row r="54" spans="1:7" ht="17.25" customHeight="1" x14ac:dyDescent="0.3">
      <c r="A54" s="321"/>
      <c r="B54" s="321"/>
      <c r="C54" s="209"/>
      <c r="D54" s="209"/>
      <c r="E54" s="209"/>
      <c r="F54" s="209"/>
      <c r="G54" s="284"/>
    </row>
    <row r="55" spans="1:7" ht="17.25" customHeight="1" x14ac:dyDescent="0.3">
      <c r="A55" s="321"/>
      <c r="B55" s="321"/>
      <c r="C55" s="380"/>
      <c r="D55" s="380"/>
      <c r="E55" s="380"/>
      <c r="F55" s="381"/>
      <c r="G55" s="382"/>
    </row>
    <row r="56" spans="1:7" ht="15" customHeight="1" x14ac:dyDescent="0.3">
      <c r="A56" s="321"/>
      <c r="B56" s="321"/>
      <c r="C56" s="285"/>
      <c r="D56" s="285"/>
      <c r="E56" s="285"/>
      <c r="F56" s="285"/>
      <c r="G56" s="285"/>
    </row>
    <row r="57" spans="1:7" ht="15" customHeight="1" x14ac:dyDescent="0.3">
      <c r="A57" s="321"/>
      <c r="B57" s="321"/>
      <c r="C57" s="285"/>
      <c r="D57" s="285"/>
      <c r="E57" s="285"/>
      <c r="F57" s="285"/>
      <c r="G57" s="285"/>
    </row>
    <row r="58" spans="1:7" x14ac:dyDescent="0.3">
      <c r="A58" s="321"/>
      <c r="B58" s="321"/>
      <c r="C58" s="285"/>
      <c r="D58" s="285"/>
      <c r="E58" s="285"/>
      <c r="F58" s="285"/>
      <c r="G58" s="285"/>
    </row>
    <row r="59" spans="1:7" x14ac:dyDescent="0.3">
      <c r="A59" s="321"/>
      <c r="B59" s="321"/>
      <c r="C59" s="285"/>
      <c r="D59" s="285"/>
      <c r="E59" s="285"/>
      <c r="F59" s="285"/>
      <c r="G59" s="285"/>
    </row>
    <row r="60" spans="1:7" x14ac:dyDescent="0.3">
      <c r="A60" s="321"/>
      <c r="B60" s="321"/>
      <c r="C60" s="285"/>
      <c r="D60" s="285"/>
      <c r="E60" s="285"/>
      <c r="F60" s="285"/>
      <c r="G60" s="285"/>
    </row>
    <row r="61" spans="1:7" x14ac:dyDescent="0.3">
      <c r="A61" s="321"/>
      <c r="B61" s="321"/>
      <c r="C61" s="285"/>
      <c r="D61" s="285"/>
      <c r="E61" s="285"/>
      <c r="F61" s="285"/>
      <c r="G61" s="285"/>
    </row>
    <row r="62" spans="1:7" x14ac:dyDescent="0.3">
      <c r="A62" s="321"/>
      <c r="B62" s="321"/>
      <c r="C62" s="285"/>
      <c r="D62" s="285"/>
      <c r="E62" s="285"/>
      <c r="F62" s="285"/>
      <c r="G62" s="285"/>
    </row>
    <row r="63" spans="1:7" ht="17.399999999999999" x14ac:dyDescent="0.3">
      <c r="A63" s="352"/>
      <c r="C63" s="209"/>
      <c r="D63" s="209"/>
      <c r="E63" s="209"/>
      <c r="F63" s="285"/>
      <c r="G63" s="285"/>
    </row>
    <row r="64" spans="1:7" x14ac:dyDescent="0.3">
      <c r="A64" s="321"/>
      <c r="B64" s="321"/>
      <c r="C64" s="285"/>
      <c r="D64" s="285"/>
      <c r="E64" s="285"/>
      <c r="F64" s="285"/>
      <c r="G64" s="285"/>
    </row>
    <row r="66" spans="1:2" x14ac:dyDescent="0.3">
      <c r="A66" s="214"/>
      <c r="B66" s="214"/>
    </row>
    <row r="67" spans="1:2" ht="12" customHeight="1" x14ac:dyDescent="0.3"/>
    <row r="68" spans="1:2" x14ac:dyDescent="0.3">
      <c r="A68" s="322"/>
      <c r="B68" s="322"/>
    </row>
    <row r="70" spans="1:2" s="218" customFormat="1" x14ac:dyDescent="0.3">
      <c r="A70" s="209"/>
      <c r="B70" s="209"/>
    </row>
  </sheetData>
  <sheetProtection selectLockedCells="1" selectUnlockedCells="1"/>
  <mergeCells count="1">
    <mergeCell ref="A4:A5"/>
  </mergeCells>
  <printOptions horizontalCentered="1"/>
  <pageMargins left="0.7" right="0.7" top="0.75" bottom="0.75" header="0.3" footer="0.3"/>
  <pageSetup paperSize="9" scale="75" firstPageNumber="5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DDB6E-D3A7-407B-83EB-3D41C5024C05}">
  <sheetPr>
    <tabColor rgb="FF7030A0"/>
  </sheetPr>
  <dimension ref="A1:L62"/>
  <sheetViews>
    <sheetView view="pageBreakPreview" topLeftCell="A34" zoomScale="85" zoomScaleSheetLayoutView="85" workbookViewId="0">
      <selection activeCell="B65" sqref="B65"/>
    </sheetView>
  </sheetViews>
  <sheetFormatPr defaultColWidth="11.44140625" defaultRowHeight="15.6" x14ac:dyDescent="0.3"/>
  <cols>
    <col min="1" max="1" width="33.44140625" style="244" customWidth="1"/>
    <col min="2" max="2" width="20.109375" style="244" customWidth="1"/>
    <col min="3" max="8" width="10.44140625" style="259" customWidth="1"/>
    <col min="9" max="16384" width="11.44140625" style="244"/>
  </cols>
  <sheetData>
    <row r="1" spans="1:9" ht="21.75" customHeight="1" x14ac:dyDescent="0.35">
      <c r="A1" s="241" t="s">
        <v>376</v>
      </c>
      <c r="B1" s="229" t="s">
        <v>256</v>
      </c>
      <c r="C1" s="242"/>
      <c r="D1" s="243"/>
      <c r="E1" s="243"/>
      <c r="F1" s="243"/>
      <c r="G1" s="243"/>
      <c r="H1" s="243"/>
    </row>
    <row r="2" spans="1:9" ht="21.75" customHeight="1" x14ac:dyDescent="0.35">
      <c r="A2" s="245" t="s">
        <v>377</v>
      </c>
      <c r="B2" s="230" t="s">
        <v>257</v>
      </c>
      <c r="C2" s="242"/>
      <c r="D2" s="246"/>
      <c r="E2" s="246"/>
      <c r="F2" s="246"/>
      <c r="G2" s="246"/>
      <c r="H2" s="246"/>
    </row>
    <row r="3" spans="1:9" ht="21.75" customHeight="1" x14ac:dyDescent="0.35">
      <c r="A3" s="247"/>
      <c r="B3" s="247"/>
      <c r="C3" s="242"/>
      <c r="D3" s="242"/>
      <c r="E3" s="248"/>
      <c r="F3" s="288"/>
      <c r="G3" s="288"/>
      <c r="H3" s="288"/>
    </row>
    <row r="4" spans="1:9" ht="21.75" customHeight="1" x14ac:dyDescent="0.3">
      <c r="A4" s="250" t="s">
        <v>378</v>
      </c>
      <c r="B4" s="251" t="s">
        <v>5</v>
      </c>
      <c r="C4" s="252" t="s">
        <v>219</v>
      </c>
      <c r="D4" s="252"/>
      <c r="E4" s="252"/>
      <c r="F4" s="252"/>
      <c r="G4" s="252"/>
      <c r="H4" s="252"/>
    </row>
    <row r="5" spans="1:9" ht="21.75" customHeight="1" x14ac:dyDescent="0.3">
      <c r="A5" s="253" t="s">
        <v>379</v>
      </c>
      <c r="B5" s="254" t="s">
        <v>7</v>
      </c>
      <c r="C5" s="255">
        <v>2017</v>
      </c>
      <c r="D5" s="255">
        <v>2018</v>
      </c>
      <c r="E5" s="255">
        <v>2019</v>
      </c>
      <c r="F5" s="255">
        <v>2020</v>
      </c>
      <c r="G5" s="255">
        <v>2021</v>
      </c>
      <c r="H5" s="255">
        <v>2022</v>
      </c>
    </row>
    <row r="6" spans="1:9" ht="7.5" customHeight="1" x14ac:dyDescent="0.35">
      <c r="A6" s="257"/>
      <c r="B6" s="247"/>
      <c r="C6" s="258"/>
      <c r="D6" s="258"/>
      <c r="E6" s="258"/>
      <c r="F6" s="258"/>
      <c r="G6" s="258"/>
    </row>
    <row r="7" spans="1:9" ht="19.5" customHeight="1" x14ac:dyDescent="0.3">
      <c r="A7" s="260" t="s">
        <v>123</v>
      </c>
      <c r="B7" s="260" t="s">
        <v>108</v>
      </c>
      <c r="C7" s="289">
        <f t="shared" ref="C7:H7" si="0">SUM(C8:C9)</f>
        <v>108</v>
      </c>
      <c r="D7" s="289">
        <f t="shared" si="0"/>
        <v>101</v>
      </c>
      <c r="E7" s="289">
        <f t="shared" si="0"/>
        <v>120</v>
      </c>
      <c r="F7" s="289">
        <f t="shared" si="0"/>
        <v>112</v>
      </c>
      <c r="G7" s="289">
        <f t="shared" si="0"/>
        <v>122</v>
      </c>
      <c r="H7" s="262">
        <f t="shared" si="0"/>
        <v>173</v>
      </c>
    </row>
    <row r="8" spans="1:9" ht="19.5" customHeight="1" x14ac:dyDescent="0.35">
      <c r="A8" s="260" t="s">
        <v>124</v>
      </c>
      <c r="B8" s="260" t="s">
        <v>109</v>
      </c>
      <c r="C8" s="289">
        <f>SUM('T2.7(a)'!C9+'T2.7(b)'!C9+'T2.7(c)'!C9+'T2.7(d)'!C9)</f>
        <v>64</v>
      </c>
      <c r="D8" s="289">
        <v>62</v>
      </c>
      <c r="E8" s="289">
        <f>SUM('T2.7(a)'!E9+'T2.7(b)'!E9+'T2.7(c)'!E9+'T2.7(d)'!E9)</f>
        <v>70</v>
      </c>
      <c r="F8" s="289">
        <f>SUM('T2.7(a)'!F9+'T2.7(b)'!F9+'T2.7(c)'!F9+'T2.7(d)'!F9)</f>
        <v>65</v>
      </c>
      <c r="G8" s="289">
        <v>65</v>
      </c>
      <c r="H8" s="319">
        <v>99</v>
      </c>
      <c r="I8" s="276"/>
    </row>
    <row r="9" spans="1:9" ht="19.5" customHeight="1" x14ac:dyDescent="0.35">
      <c r="A9" s="230" t="s">
        <v>85</v>
      </c>
      <c r="B9" s="260" t="s">
        <v>110</v>
      </c>
      <c r="C9" s="289">
        <f>SUM('T2.7(a)'!C10+'T2.7(b)'!C10+'T2.7(c)'!C10+'T2.7(d)'!C10)</f>
        <v>44</v>
      </c>
      <c r="D9" s="289">
        <v>39</v>
      </c>
      <c r="E9" s="289">
        <f>SUM('T2.7(a)'!E10+'T2.7(b)'!E10+'T2.7(c)'!E10+'T2.7(d)'!E10)</f>
        <v>50</v>
      </c>
      <c r="F9" s="289">
        <f>SUM('T2.7(a)'!F10+'T2.7(b)'!F10+'T2.7(c)'!F10+'T2.7(d)'!F10)</f>
        <v>47</v>
      </c>
      <c r="G9" s="289">
        <v>57</v>
      </c>
      <c r="H9" s="319">
        <v>74</v>
      </c>
      <c r="I9" s="276"/>
    </row>
    <row r="10" spans="1:9" ht="12" customHeight="1" x14ac:dyDescent="0.3">
      <c r="A10" s="260"/>
      <c r="B10" s="230"/>
      <c r="C10" s="267"/>
      <c r="D10" s="267"/>
      <c r="E10" s="267"/>
      <c r="F10" s="267"/>
      <c r="G10" s="267"/>
      <c r="H10" s="244"/>
      <c r="I10" s="276"/>
    </row>
    <row r="11" spans="1:9" ht="19.5" customHeight="1" x14ac:dyDescent="0.3">
      <c r="A11" s="260" t="s">
        <v>86</v>
      </c>
      <c r="B11" s="260" t="s">
        <v>108</v>
      </c>
      <c r="C11" s="289">
        <f t="shared" ref="C11:H11" si="1">SUM(C12:C13)</f>
        <v>1338</v>
      </c>
      <c r="D11" s="289">
        <f t="shared" si="1"/>
        <v>1298</v>
      </c>
      <c r="E11" s="289">
        <f t="shared" si="1"/>
        <v>1413</v>
      </c>
      <c r="F11" s="289">
        <f t="shared" si="1"/>
        <v>1395</v>
      </c>
      <c r="G11" s="289">
        <f t="shared" si="1"/>
        <v>1489</v>
      </c>
      <c r="H11" s="262">
        <f t="shared" si="1"/>
        <v>1870</v>
      </c>
    </row>
    <row r="12" spans="1:9" ht="19.5" customHeight="1" x14ac:dyDescent="0.3">
      <c r="A12" s="230" t="s">
        <v>87</v>
      </c>
      <c r="B12" s="260" t="s">
        <v>109</v>
      </c>
      <c r="C12" s="289">
        <f>SUM('T2.7(a)'!C13+'T2.7(b)'!C13+'T2.7(c)'!C13+'T2.7(d)'!C13)</f>
        <v>682</v>
      </c>
      <c r="D12" s="289">
        <v>666</v>
      </c>
      <c r="E12" s="289">
        <f>SUM('T2.7(a)'!E13+'T2.7(b)'!E13+'T2.7(c)'!E13+'T2.7(d)'!E13)</f>
        <v>734</v>
      </c>
      <c r="F12" s="289">
        <f>SUM('T2.7(a)'!F13+'T2.7(b)'!F13+'T2.7(c)'!F13+'T2.7(d)'!F13)</f>
        <v>747</v>
      </c>
      <c r="G12" s="289">
        <v>786</v>
      </c>
      <c r="H12" s="311">
        <v>1036</v>
      </c>
      <c r="I12" s="276"/>
    </row>
    <row r="13" spans="1:9" ht="19.5" customHeight="1" x14ac:dyDescent="0.3">
      <c r="A13" s="260"/>
      <c r="B13" s="260" t="s">
        <v>110</v>
      </c>
      <c r="C13" s="289">
        <f>SUM('T2.7(a)'!C14+'T2.7(b)'!C14+'T2.7(c)'!C14+'T2.7(d)'!C14)</f>
        <v>656</v>
      </c>
      <c r="D13" s="289">
        <v>632</v>
      </c>
      <c r="E13" s="289">
        <f>SUM('T2.7(a)'!E14+'T2.7(b)'!E14+'T2.7(c)'!E14+'T2.7(d)'!E14)</f>
        <v>679</v>
      </c>
      <c r="F13" s="289">
        <f>SUM('T2.7(a)'!F14+'T2.7(b)'!F14+'T2.7(c)'!F14+'T2.7(d)'!F14)</f>
        <v>648</v>
      </c>
      <c r="G13" s="289">
        <v>703</v>
      </c>
      <c r="H13" s="311">
        <v>834</v>
      </c>
      <c r="I13" s="276"/>
    </row>
    <row r="14" spans="1:9" ht="12" customHeight="1" x14ac:dyDescent="0.3">
      <c r="A14" s="260"/>
      <c r="B14" s="230"/>
      <c r="C14" s="267"/>
      <c r="D14" s="267"/>
      <c r="E14" s="267"/>
      <c r="F14" s="267"/>
      <c r="G14" s="267"/>
      <c r="H14" s="244"/>
    </row>
    <row r="15" spans="1:9" ht="19.5" customHeight="1" x14ac:dyDescent="0.3">
      <c r="A15" s="260" t="s">
        <v>88</v>
      </c>
      <c r="B15" s="260" t="s">
        <v>108</v>
      </c>
      <c r="C15" s="289">
        <f t="shared" ref="C15:H15" si="2">SUM(C16:C17)</f>
        <v>141</v>
      </c>
      <c r="D15" s="289">
        <f t="shared" si="2"/>
        <v>112</v>
      </c>
      <c r="E15" s="289">
        <f t="shared" si="2"/>
        <v>120</v>
      </c>
      <c r="F15" s="289">
        <f t="shared" si="2"/>
        <v>123</v>
      </c>
      <c r="G15" s="289">
        <f t="shared" si="2"/>
        <v>137</v>
      </c>
      <c r="H15" s="262">
        <f t="shared" si="2"/>
        <v>165</v>
      </c>
    </row>
    <row r="16" spans="1:9" ht="19.5" customHeight="1" x14ac:dyDescent="0.3">
      <c r="A16" s="230"/>
      <c r="B16" s="260" t="s">
        <v>109</v>
      </c>
      <c r="C16" s="289">
        <f>SUM('T2.7(a)'!C17+'T2.7(b)'!C17+'T2.7(c)'!C17+'T2.7(d)'!C17)</f>
        <v>87</v>
      </c>
      <c r="D16" s="289">
        <v>71</v>
      </c>
      <c r="E16" s="289">
        <f>SUM('T2.7(a)'!E17+'T2.7(b)'!E17+'T2.7(c)'!E17+'T2.7(d)'!E17)</f>
        <v>82</v>
      </c>
      <c r="F16" s="289">
        <f>SUM('T2.7(a)'!F17+'T2.7(b)'!F17+'T2.7(c)'!F17+'T2.7(d)'!F17)</f>
        <v>74</v>
      </c>
      <c r="G16" s="289">
        <v>87</v>
      </c>
      <c r="H16" s="311">
        <v>98</v>
      </c>
      <c r="I16" s="276"/>
    </row>
    <row r="17" spans="1:12" ht="19.5" customHeight="1" x14ac:dyDescent="0.3">
      <c r="A17" s="260"/>
      <c r="B17" s="260" t="s">
        <v>110</v>
      </c>
      <c r="C17" s="289">
        <f>SUM('T2.7(a)'!C18+'T2.7(b)'!C18+'T2.7(c)'!C18+'T2.7(d)'!C18)</f>
        <v>54</v>
      </c>
      <c r="D17" s="289">
        <v>41</v>
      </c>
      <c r="E17" s="289">
        <f>SUM('T2.7(a)'!E18+'T2.7(b)'!E18+'T2.7(c)'!E18+'T2.7(d)'!E18)</f>
        <v>38</v>
      </c>
      <c r="F17" s="289">
        <f>SUM('T2.7(a)'!F18+'T2.7(b)'!F18+'T2.7(c)'!F18+'T2.7(d)'!F18)</f>
        <v>49</v>
      </c>
      <c r="G17" s="289">
        <v>50</v>
      </c>
      <c r="H17" s="311">
        <v>67</v>
      </c>
      <c r="I17" s="276"/>
      <c r="J17" s="276"/>
      <c r="L17" s="263"/>
    </row>
    <row r="18" spans="1:12" ht="12" customHeight="1" x14ac:dyDescent="0.3">
      <c r="A18" s="230"/>
      <c r="B18" s="230"/>
      <c r="C18" s="261"/>
      <c r="D18" s="261"/>
      <c r="E18" s="261"/>
      <c r="F18" s="261"/>
      <c r="G18" s="261"/>
      <c r="H18" s="244"/>
    </row>
    <row r="19" spans="1:12" ht="19.5" customHeight="1" x14ac:dyDescent="0.3">
      <c r="A19" s="260" t="s">
        <v>89</v>
      </c>
      <c r="B19" s="260" t="s">
        <v>108</v>
      </c>
      <c r="C19" s="261">
        <f t="shared" ref="C19:H19" si="3">SUM(C20:C21)</f>
        <v>4</v>
      </c>
      <c r="D19" s="261">
        <f t="shared" si="3"/>
        <v>3</v>
      </c>
      <c r="E19" s="261">
        <f t="shared" si="3"/>
        <v>3</v>
      </c>
      <c r="F19" s="261">
        <f t="shared" si="3"/>
        <v>3</v>
      </c>
      <c r="G19" s="261">
        <f t="shared" si="3"/>
        <v>4</v>
      </c>
      <c r="H19" s="310">
        <f t="shared" si="3"/>
        <v>7</v>
      </c>
    </row>
    <row r="20" spans="1:12" ht="19.5" customHeight="1" x14ac:dyDescent="0.3">
      <c r="A20" s="230" t="s">
        <v>90</v>
      </c>
      <c r="B20" s="260" t="s">
        <v>109</v>
      </c>
      <c r="C20" s="289">
        <f>SUM('T2.7(a)'!C21+'T2.7(b)'!C21+'T2.7(c)'!C21+'T2.7(d)'!C21)</f>
        <v>4</v>
      </c>
      <c r="D20" s="289">
        <v>2</v>
      </c>
      <c r="E20" s="289">
        <f>SUM('T2.7(a)'!E21+'T2.7(b)'!E21+'T2.7(c)'!E21+'T2.7(d)'!E21)</f>
        <v>1</v>
      </c>
      <c r="F20" s="289">
        <f>SUM('T2.7(a)'!F21+'T2.7(b)'!F21+'T2.7(c)'!F21+'T2.7(d)'!F21)</f>
        <v>2</v>
      </c>
      <c r="G20" s="289">
        <v>2</v>
      </c>
      <c r="H20" s="311">
        <v>4</v>
      </c>
      <c r="I20" s="276"/>
    </row>
    <row r="21" spans="1:12" ht="19.5" customHeight="1" x14ac:dyDescent="0.3">
      <c r="A21" s="230"/>
      <c r="B21" s="260" t="s">
        <v>110</v>
      </c>
      <c r="C21" s="384" t="s">
        <v>236</v>
      </c>
      <c r="D21" s="289">
        <v>1</v>
      </c>
      <c r="E21" s="289">
        <f>SUM('T2.7(a)'!E22+'T2.7(b)'!E22+'T2.7(c)'!E22+'T2.7(d)'!E22)</f>
        <v>2</v>
      </c>
      <c r="F21" s="289">
        <f>SUM('T2.7(a)'!F22+'T2.7(b)'!F22+'T2.7(c)'!F22+'T2.7(d)'!F22)</f>
        <v>1</v>
      </c>
      <c r="G21" s="289">
        <v>2</v>
      </c>
      <c r="H21" s="311">
        <v>3</v>
      </c>
      <c r="I21" s="276"/>
    </row>
    <row r="22" spans="1:12" ht="12" customHeight="1" x14ac:dyDescent="0.3">
      <c r="A22" s="273"/>
      <c r="B22" s="230"/>
      <c r="C22" s="267"/>
      <c r="D22" s="267"/>
      <c r="E22" s="267"/>
      <c r="F22" s="267"/>
      <c r="G22" s="267"/>
      <c r="H22" s="244"/>
    </row>
    <row r="23" spans="1:12" ht="19.5" customHeight="1" x14ac:dyDescent="0.3">
      <c r="A23" s="260" t="s">
        <v>91</v>
      </c>
      <c r="B23" s="260" t="s">
        <v>108</v>
      </c>
      <c r="C23" s="261">
        <f t="shared" ref="C23:H23" si="4">SUM(C24:C25)</f>
        <v>0</v>
      </c>
      <c r="D23" s="261">
        <f t="shared" si="4"/>
        <v>0</v>
      </c>
      <c r="E23" s="261">
        <f t="shared" si="4"/>
        <v>3</v>
      </c>
      <c r="F23" s="261">
        <f t="shared" si="4"/>
        <v>1</v>
      </c>
      <c r="G23" s="261">
        <f t="shared" si="4"/>
        <v>1</v>
      </c>
      <c r="H23" s="310">
        <f t="shared" si="4"/>
        <v>0</v>
      </c>
    </row>
    <row r="24" spans="1:12" ht="19.5" customHeight="1" x14ac:dyDescent="0.3">
      <c r="A24" s="230"/>
      <c r="B24" s="260" t="s">
        <v>109</v>
      </c>
      <c r="C24" s="261">
        <f>SUM('T2.7(a)'!C25+'T2.7(b)'!C25+'T2.7(c)'!C25+'T2.7(d)'!C25)</f>
        <v>0</v>
      </c>
      <c r="D24" s="261">
        <v>0</v>
      </c>
      <c r="E24" s="261">
        <f>SUM('T2.7(a)'!E25+'T2.7(b)'!E25+'T2.7(c)'!E25+'T2.7(d)'!E25)</f>
        <v>1</v>
      </c>
      <c r="F24" s="261">
        <f>SUM('T2.7(a)'!F25+'T2.7(b)'!F25+'T2.7(c)'!F25+'T2.7(d)'!F25)</f>
        <v>0</v>
      </c>
      <c r="G24" s="261">
        <v>0</v>
      </c>
      <c r="H24" s="385" t="s">
        <v>236</v>
      </c>
      <c r="I24" s="276"/>
    </row>
    <row r="25" spans="1:12" ht="19.5" customHeight="1" x14ac:dyDescent="0.3">
      <c r="A25" s="260"/>
      <c r="B25" s="260" t="s">
        <v>110</v>
      </c>
      <c r="C25" s="261">
        <f>SUM('T2.7(a)'!C26+'T2.7(b)'!C26+'T2.7(c)'!C26+'T2.7(d)'!C26)</f>
        <v>0</v>
      </c>
      <c r="D25" s="261">
        <v>0</v>
      </c>
      <c r="E25" s="261">
        <f>SUM('T2.7(a)'!E26+'T2.7(b)'!E26+'T2.7(c)'!E26+'T2.7(d)'!E26)</f>
        <v>2</v>
      </c>
      <c r="F25" s="261">
        <f>SUM('T2.7(a)'!F26+'T2.7(b)'!F26+'T2.7(c)'!F26+'T2.7(d)'!F26)</f>
        <v>1</v>
      </c>
      <c r="G25" s="261">
        <v>1</v>
      </c>
      <c r="H25" s="385" t="s">
        <v>236</v>
      </c>
      <c r="I25" s="276"/>
    </row>
    <row r="26" spans="1:12" ht="12" customHeight="1" x14ac:dyDescent="0.3">
      <c r="A26" s="273"/>
      <c r="B26" s="230"/>
      <c r="C26" s="267"/>
      <c r="D26" s="267"/>
      <c r="E26" s="267"/>
      <c r="F26" s="267"/>
      <c r="G26" s="267"/>
      <c r="H26" s="244"/>
    </row>
    <row r="27" spans="1:12" ht="19.5" customHeight="1" x14ac:dyDescent="0.3">
      <c r="A27" s="260" t="s">
        <v>92</v>
      </c>
      <c r="B27" s="260" t="s">
        <v>108</v>
      </c>
      <c r="C27" s="289">
        <f t="shared" ref="C27:H27" si="5">SUM(C28:C29)</f>
        <v>2</v>
      </c>
      <c r="D27" s="289">
        <f t="shared" si="5"/>
        <v>9</v>
      </c>
      <c r="E27" s="289">
        <f t="shared" si="5"/>
        <v>1</v>
      </c>
      <c r="F27" s="289">
        <f t="shared" si="5"/>
        <v>3</v>
      </c>
      <c r="G27" s="289">
        <f t="shared" si="5"/>
        <v>2</v>
      </c>
      <c r="H27" s="262">
        <f t="shared" si="5"/>
        <v>5</v>
      </c>
    </row>
    <row r="28" spans="1:12" ht="19.5" customHeight="1" x14ac:dyDescent="0.3">
      <c r="A28" s="230"/>
      <c r="B28" s="260" t="s">
        <v>109</v>
      </c>
      <c r="C28" s="289">
        <f>SUM('T2.7(a)'!C29+'T2.7(b)'!C29+'T2.7(c)'!C29+'T2.7(d)'!C29)</f>
        <v>1</v>
      </c>
      <c r="D28" s="289">
        <v>8</v>
      </c>
      <c r="E28" s="289">
        <f>SUM('T2.7(a)'!E29+'T2.7(b)'!E29+'T2.7(c)'!E29+'T2.7(d)'!E29)</f>
        <v>1</v>
      </c>
      <c r="F28" s="289">
        <f>SUM('T2.7(a)'!F29+'T2.7(b)'!F29+'T2.7(c)'!F29+'T2.7(d)'!F29)</f>
        <v>2</v>
      </c>
      <c r="G28" s="289">
        <v>2</v>
      </c>
      <c r="H28" s="311">
        <v>5</v>
      </c>
      <c r="I28" s="276"/>
    </row>
    <row r="29" spans="1:12" ht="19.5" customHeight="1" x14ac:dyDescent="0.3">
      <c r="A29" s="260"/>
      <c r="B29" s="260" t="s">
        <v>110</v>
      </c>
      <c r="C29" s="289">
        <f>SUM('T2.7(a)'!C30+'T2.7(b)'!C30+'T2.7(c)'!C30+'T2.7(d)'!C30)</f>
        <v>1</v>
      </c>
      <c r="D29" s="289">
        <v>1</v>
      </c>
      <c r="E29" s="384" t="s">
        <v>236</v>
      </c>
      <c r="F29" s="289">
        <f>SUM('T2.7(a)'!F30+'T2.7(b)'!F30+'T2.7(c)'!F30+'T2.7(d)'!F30)</f>
        <v>1</v>
      </c>
      <c r="G29" s="384" t="s">
        <v>236</v>
      </c>
      <c r="H29" s="386" t="s">
        <v>236</v>
      </c>
      <c r="I29" s="276"/>
    </row>
    <row r="30" spans="1:12" ht="12" customHeight="1" x14ac:dyDescent="0.3">
      <c r="A30" s="273"/>
      <c r="B30" s="230"/>
      <c r="C30" s="267"/>
      <c r="D30" s="267"/>
      <c r="E30" s="267"/>
      <c r="F30" s="267"/>
      <c r="G30" s="267"/>
      <c r="H30" s="244"/>
    </row>
    <row r="31" spans="1:12" ht="19.5" customHeight="1" x14ac:dyDescent="0.3">
      <c r="A31" s="260" t="s">
        <v>93</v>
      </c>
      <c r="B31" s="260" t="s">
        <v>108</v>
      </c>
      <c r="C31" s="261">
        <f t="shared" ref="C31:H31" si="6">SUM(C32:C33)</f>
        <v>28</v>
      </c>
      <c r="D31" s="261">
        <f t="shared" si="6"/>
        <v>35</v>
      </c>
      <c r="E31" s="261">
        <f t="shared" si="6"/>
        <v>35</v>
      </c>
      <c r="F31" s="261">
        <f t="shared" si="6"/>
        <v>21</v>
      </c>
      <c r="G31" s="261">
        <f t="shared" si="6"/>
        <v>17</v>
      </c>
      <c r="H31" s="262">
        <f t="shared" si="6"/>
        <v>20</v>
      </c>
    </row>
    <row r="32" spans="1:12" ht="19.5" customHeight="1" x14ac:dyDescent="0.3">
      <c r="A32" s="230"/>
      <c r="B32" s="260" t="s">
        <v>109</v>
      </c>
      <c r="C32" s="261">
        <f>SUM('T2.7(a)'!C33+'T2.7(b)'!C33+'T2.7(c)'!C33+'T2.7(d)'!C33)</f>
        <v>27</v>
      </c>
      <c r="D32" s="261">
        <v>33</v>
      </c>
      <c r="E32" s="261">
        <f>SUM('T2.7(a)'!E33+'T2.7(b)'!E33+'T2.7(c)'!E33+'T2.7(d)'!E33)</f>
        <v>32</v>
      </c>
      <c r="F32" s="261">
        <f>SUM('T2.7(a)'!F33+'T2.7(b)'!F33+'T2.7(c)'!F33+'T2.7(d)'!F33)</f>
        <v>20</v>
      </c>
      <c r="G32" s="261">
        <v>14</v>
      </c>
      <c r="H32" s="311">
        <v>16</v>
      </c>
      <c r="I32" s="276"/>
    </row>
    <row r="33" spans="1:9" ht="19.5" customHeight="1" x14ac:dyDescent="0.3">
      <c r="A33" s="260"/>
      <c r="B33" s="260" t="s">
        <v>110</v>
      </c>
      <c r="C33" s="261">
        <f>SUM('T2.7(a)'!C34+'T2.7(b)'!C34+'T2.7(c)'!C34+'T2.7(d)'!C34)</f>
        <v>1</v>
      </c>
      <c r="D33" s="261">
        <v>2</v>
      </c>
      <c r="E33" s="261">
        <f>SUM('T2.7(a)'!E34+'T2.7(b)'!E34+'T2.7(c)'!E34+'T2.7(d)'!E34)</f>
        <v>3</v>
      </c>
      <c r="F33" s="261">
        <f>SUM('T2.7(a)'!F34+'T2.7(b)'!F34+'T2.7(c)'!F34+'T2.7(d)'!F34)</f>
        <v>1</v>
      </c>
      <c r="G33" s="261">
        <v>3</v>
      </c>
      <c r="H33" s="311">
        <v>4</v>
      </c>
      <c r="I33" s="276"/>
    </row>
    <row r="34" spans="1:9" ht="12" customHeight="1" x14ac:dyDescent="0.3">
      <c r="A34" s="273"/>
      <c r="B34" s="230"/>
      <c r="C34" s="267"/>
      <c r="D34" s="267"/>
      <c r="E34" s="267"/>
      <c r="F34" s="267"/>
      <c r="G34" s="267"/>
      <c r="H34" s="244"/>
    </row>
    <row r="35" spans="1:9" ht="19.5" customHeight="1" x14ac:dyDescent="0.3">
      <c r="A35" s="260" t="s">
        <v>94</v>
      </c>
      <c r="B35" s="260" t="s">
        <v>108</v>
      </c>
      <c r="C35" s="261">
        <f t="shared" ref="C35:H35" si="7">SUM(C36:C37)</f>
        <v>4</v>
      </c>
      <c r="D35" s="261">
        <f t="shared" si="7"/>
        <v>3</v>
      </c>
      <c r="E35" s="261">
        <f t="shared" si="7"/>
        <v>3</v>
      </c>
      <c r="F35" s="261">
        <f t="shared" si="7"/>
        <v>4</v>
      </c>
      <c r="G35" s="261">
        <f t="shared" si="7"/>
        <v>2</v>
      </c>
      <c r="H35" s="310">
        <f t="shared" si="7"/>
        <v>4</v>
      </c>
    </row>
    <row r="36" spans="1:9" ht="19.5" customHeight="1" x14ac:dyDescent="0.3">
      <c r="A36" s="230"/>
      <c r="B36" s="260" t="s">
        <v>109</v>
      </c>
      <c r="C36" s="261">
        <f>SUM('T2.7(a)'!C37+'T2.7(b)'!C37+'T2.7(c)'!C37+'T2.7(d)'!C37)</f>
        <v>2</v>
      </c>
      <c r="D36" s="261">
        <v>1</v>
      </c>
      <c r="E36" s="261">
        <f>SUM('T2.7(a)'!E37+'T2.7(b)'!E37+'T2.7(c)'!E37+'T2.7(d)'!E37)</f>
        <v>2</v>
      </c>
      <c r="F36" s="261">
        <f>SUM('T2.7(a)'!F37+'T2.7(b)'!F37+'T2.7(c)'!F37+'T2.7(d)'!F37)</f>
        <v>4</v>
      </c>
      <c r="G36" s="261">
        <v>2</v>
      </c>
      <c r="H36" s="311">
        <v>2</v>
      </c>
      <c r="I36" s="276"/>
    </row>
    <row r="37" spans="1:9" ht="19.5" customHeight="1" x14ac:dyDescent="0.3">
      <c r="A37" s="260"/>
      <c r="B37" s="260" t="s">
        <v>110</v>
      </c>
      <c r="C37" s="261">
        <f>SUM('T2.7(a)'!C38+'T2.7(b)'!C38+'T2.7(c)'!C38+'T2.7(d)'!C38)</f>
        <v>2</v>
      </c>
      <c r="D37" s="261">
        <v>2</v>
      </c>
      <c r="E37" s="261">
        <f>SUM('T2.7(a)'!E38+'T2.7(b)'!E38+'T2.7(c)'!E38+'T2.7(d)'!E38)</f>
        <v>1</v>
      </c>
      <c r="F37" s="261">
        <f>SUM('T2.7(a)'!F38+'T2.7(b)'!F38+'T2.7(c)'!F38+'T2.7(d)'!F38)</f>
        <v>0</v>
      </c>
      <c r="G37" s="261">
        <v>0</v>
      </c>
      <c r="H37" s="311">
        <v>2</v>
      </c>
      <c r="I37" s="276"/>
    </row>
    <row r="38" spans="1:9" ht="12" customHeight="1" x14ac:dyDescent="0.3">
      <c r="A38" s="273"/>
      <c r="B38" s="230"/>
      <c r="C38" s="267"/>
      <c r="D38" s="267"/>
      <c r="E38" s="267"/>
      <c r="F38" s="267"/>
      <c r="G38" s="267"/>
      <c r="H38" s="244"/>
    </row>
    <row r="39" spans="1:9" ht="19.5" customHeight="1" x14ac:dyDescent="0.3">
      <c r="A39" s="260" t="s">
        <v>95</v>
      </c>
      <c r="B39" s="260" t="s">
        <v>108</v>
      </c>
      <c r="C39" s="261">
        <f t="shared" ref="C39:H39" si="8">SUM(C40:C41)</f>
        <v>0</v>
      </c>
      <c r="D39" s="261">
        <f t="shared" si="8"/>
        <v>0</v>
      </c>
      <c r="E39" s="261">
        <f t="shared" si="8"/>
        <v>0</v>
      </c>
      <c r="F39" s="261">
        <f t="shared" si="8"/>
        <v>0</v>
      </c>
      <c r="G39" s="261">
        <f t="shared" si="8"/>
        <v>4</v>
      </c>
      <c r="H39" s="310">
        <f t="shared" si="8"/>
        <v>0</v>
      </c>
    </row>
    <row r="40" spans="1:9" ht="19.5" customHeight="1" x14ac:dyDescent="0.3">
      <c r="A40" s="230"/>
      <c r="B40" s="260" t="s">
        <v>109</v>
      </c>
      <c r="C40" s="261">
        <f>SUM('T2.7(a)'!C41+'T2.7(b)'!C41+'T2.7(c)'!C41+'T2.7(d)'!C41)</f>
        <v>0</v>
      </c>
      <c r="D40" s="261">
        <v>0</v>
      </c>
      <c r="E40" s="261">
        <f>SUM('T2.7(a)'!E41+'T2.7(b)'!E41+'T2.7(c)'!E41+'T2.7(d)'!E41)</f>
        <v>0</v>
      </c>
      <c r="F40" s="261">
        <f>SUM('T2.7(a)'!F41+'T2.7(b)'!F41+'T2.7(c)'!F41+'T2.7(d)'!F41)</f>
        <v>0</v>
      </c>
      <c r="G40" s="261">
        <v>4</v>
      </c>
      <c r="H40" s="385" t="s">
        <v>236</v>
      </c>
      <c r="I40" s="276"/>
    </row>
    <row r="41" spans="1:9" ht="19.5" customHeight="1" x14ac:dyDescent="0.3">
      <c r="A41" s="260"/>
      <c r="B41" s="260" t="s">
        <v>110</v>
      </c>
      <c r="C41" s="261">
        <f>SUM('T2.7(a)'!C42+'T2.7(b)'!C42+'T2.7(c)'!C42+'T2.7(d)'!C42)</f>
        <v>0</v>
      </c>
      <c r="D41" s="261">
        <v>0</v>
      </c>
      <c r="E41" s="261">
        <f>SUM('T2.7(a)'!E42+'T2.7(b)'!E42+'T2.7(c)'!E42+'T2.7(d)'!E42)</f>
        <v>0</v>
      </c>
      <c r="F41" s="261">
        <f>SUM('T2.7(a)'!F42+'T2.7(b)'!F42+'T2.7(c)'!F42+'T2.7(d)'!F42)</f>
        <v>0</v>
      </c>
      <c r="G41" s="261">
        <v>0</v>
      </c>
      <c r="H41" s="385" t="s">
        <v>236</v>
      </c>
      <c r="I41" s="276"/>
    </row>
    <row r="42" spans="1:9" ht="12" customHeight="1" x14ac:dyDescent="0.3">
      <c r="A42" s="273"/>
      <c r="B42" s="230"/>
      <c r="C42" s="267"/>
      <c r="D42" s="267"/>
      <c r="E42" s="267"/>
      <c r="F42" s="267"/>
      <c r="G42" s="267"/>
      <c r="H42" s="244"/>
    </row>
    <row r="43" spans="1:9" ht="19.5" customHeight="1" x14ac:dyDescent="0.3">
      <c r="A43" s="260" t="s">
        <v>96</v>
      </c>
      <c r="B43" s="260" t="s">
        <v>108</v>
      </c>
      <c r="C43" s="261">
        <f t="shared" ref="C43:H43" si="9">SUM(C44:C45)</f>
        <v>70</v>
      </c>
      <c r="D43" s="261">
        <f t="shared" si="9"/>
        <v>51</v>
      </c>
      <c r="E43" s="261">
        <f t="shared" si="9"/>
        <v>62</v>
      </c>
      <c r="F43" s="261">
        <f t="shared" si="9"/>
        <v>90</v>
      </c>
      <c r="G43" s="261">
        <f t="shared" si="9"/>
        <v>87</v>
      </c>
      <c r="H43" s="310">
        <f t="shared" si="9"/>
        <v>78</v>
      </c>
    </row>
    <row r="44" spans="1:9" ht="19.5" customHeight="1" x14ac:dyDescent="0.3">
      <c r="A44" s="230" t="s">
        <v>14</v>
      </c>
      <c r="B44" s="260" t="s">
        <v>109</v>
      </c>
      <c r="C44" s="261">
        <f>SUM('T2.7(a)'!C45+'T2.7(b)'!C45+'T2.7(c)'!C45+'T2.7(d)'!C45)</f>
        <v>43</v>
      </c>
      <c r="D44" s="261">
        <v>35</v>
      </c>
      <c r="E44" s="261">
        <f>SUM('T2.7(a)'!E45+'T2.7(b)'!E45+'T2.7(c)'!E45+'T2.7(d)'!E45)</f>
        <v>42</v>
      </c>
      <c r="F44" s="261">
        <f>SUM('T2.7(a)'!F45+'T2.7(b)'!F45+'T2.7(c)'!F45+'T2.7(d)'!F45)</f>
        <v>68</v>
      </c>
      <c r="G44" s="261">
        <v>63</v>
      </c>
      <c r="H44" s="311">
        <v>59</v>
      </c>
      <c r="I44" s="276"/>
    </row>
    <row r="45" spans="1:9" ht="19.5" customHeight="1" x14ac:dyDescent="0.3">
      <c r="A45" s="260"/>
      <c r="B45" s="260" t="s">
        <v>110</v>
      </c>
      <c r="C45" s="261">
        <f>SUM('T2.7(a)'!C46+'T2.7(b)'!C46+'T2.7(c)'!C46+'T2.7(d)'!C46)</f>
        <v>27</v>
      </c>
      <c r="D45" s="261">
        <v>16</v>
      </c>
      <c r="E45" s="261">
        <f>SUM('T2.7(a)'!E46+'T2.7(b)'!E46+'T2.7(c)'!E46+'T2.7(d)'!E46)</f>
        <v>20</v>
      </c>
      <c r="F45" s="261">
        <f>SUM('T2.7(a)'!F46+'T2.7(b)'!F46+'T2.7(c)'!F46+'T2.7(d)'!F46)</f>
        <v>22</v>
      </c>
      <c r="G45" s="261">
        <v>24</v>
      </c>
      <c r="H45" s="311">
        <v>19</v>
      </c>
      <c r="I45" s="276"/>
    </row>
    <row r="46" spans="1:9" ht="12" customHeight="1" x14ac:dyDescent="0.3">
      <c r="A46" s="273"/>
      <c r="B46" s="230"/>
      <c r="C46" s="267"/>
      <c r="D46" s="267"/>
      <c r="E46" s="267"/>
      <c r="F46" s="267"/>
      <c r="G46" s="267"/>
      <c r="H46" s="244"/>
    </row>
    <row r="47" spans="1:9" ht="19.5" customHeight="1" x14ac:dyDescent="0.3">
      <c r="A47" s="260" t="s">
        <v>15</v>
      </c>
      <c r="B47" s="260" t="s">
        <v>108</v>
      </c>
      <c r="C47" s="261">
        <f t="shared" ref="C47:H47" si="10">SUM(C48:C49)</f>
        <v>1</v>
      </c>
      <c r="D47" s="261">
        <f t="shared" si="10"/>
        <v>0</v>
      </c>
      <c r="E47" s="261">
        <f t="shared" si="10"/>
        <v>0</v>
      </c>
      <c r="F47" s="261">
        <f t="shared" si="10"/>
        <v>0</v>
      </c>
      <c r="G47" s="261">
        <f t="shared" si="10"/>
        <v>0</v>
      </c>
      <c r="H47" s="310">
        <f t="shared" si="10"/>
        <v>0</v>
      </c>
    </row>
    <row r="48" spans="1:9" ht="19.5" customHeight="1" x14ac:dyDescent="0.3">
      <c r="A48" s="230" t="s">
        <v>16</v>
      </c>
      <c r="B48" s="260" t="s">
        <v>109</v>
      </c>
      <c r="C48" s="261">
        <f>SUM('T2.7(a)'!C49+'T2.7(b)'!C49+'T2.7(c)'!C49+'T2.7(d)'!C49)</f>
        <v>1</v>
      </c>
      <c r="D48" s="261">
        <v>0</v>
      </c>
      <c r="E48" s="261">
        <f>SUM('T2.7(a)'!E49+'T2.7(b)'!E49+'T2.7(c)'!E49+'T2.7(d)'!E49)</f>
        <v>0</v>
      </c>
      <c r="F48" s="261">
        <v>0</v>
      </c>
      <c r="G48" s="261">
        <v>0</v>
      </c>
      <c r="H48" s="385" t="s">
        <v>236</v>
      </c>
      <c r="I48" s="276"/>
    </row>
    <row r="49" spans="1:9" ht="19.5" customHeight="1" x14ac:dyDescent="0.3">
      <c r="A49" s="260"/>
      <c r="B49" s="260" t="s">
        <v>110</v>
      </c>
      <c r="C49" s="261">
        <f>SUM('T2.7(a)'!C50+'T2.7(b)'!C50+'T2.7(c)'!C50+'T2.7(d)'!C50)</f>
        <v>0</v>
      </c>
      <c r="D49" s="261">
        <v>0</v>
      </c>
      <c r="E49" s="261">
        <f>SUM('T2.7(a)'!E50+'T2.7(b)'!E50+'T2.7(c)'!E50+'T2.7(d)'!E50)</f>
        <v>0</v>
      </c>
      <c r="F49" s="261">
        <v>0</v>
      </c>
      <c r="G49" s="261">
        <v>0</v>
      </c>
      <c r="H49" s="385" t="s">
        <v>236</v>
      </c>
      <c r="I49" s="276"/>
    </row>
    <row r="50" spans="1:9" ht="7.5" customHeight="1" x14ac:dyDescent="0.3">
      <c r="A50" s="268"/>
      <c r="B50" s="268"/>
      <c r="C50" s="294"/>
      <c r="D50" s="294"/>
      <c r="E50" s="294"/>
      <c r="F50" s="294"/>
      <c r="G50" s="294"/>
      <c r="H50" s="269"/>
    </row>
    <row r="51" spans="1:9" ht="7.5" customHeight="1" x14ac:dyDescent="0.3">
      <c r="A51" s="271"/>
      <c r="B51" s="271"/>
      <c r="C51" s="295"/>
      <c r="D51" s="295"/>
      <c r="E51" s="295"/>
      <c r="F51" s="295"/>
      <c r="G51" s="295"/>
    </row>
    <row r="52" spans="1:9" ht="18" customHeight="1" x14ac:dyDescent="0.3">
      <c r="A52" s="229" t="s">
        <v>0</v>
      </c>
      <c r="B52" s="273" t="s">
        <v>117</v>
      </c>
      <c r="C52" s="387">
        <f t="shared" ref="C52:G54" si="11">C47+C43+C39+C35+C31+C27+C23+C19+C15+C11+C7</f>
        <v>1696</v>
      </c>
      <c r="D52" s="387">
        <f t="shared" si="11"/>
        <v>1612</v>
      </c>
      <c r="E52" s="387">
        <f t="shared" si="11"/>
        <v>1760</v>
      </c>
      <c r="F52" s="387">
        <f t="shared" si="11"/>
        <v>1752</v>
      </c>
      <c r="G52" s="387">
        <f t="shared" si="11"/>
        <v>1865</v>
      </c>
      <c r="H52" s="387">
        <f>H47+H43+H39+H35+H31+H27+H23+H19+H15+H11+H7</f>
        <v>2322</v>
      </c>
      <c r="I52" s="276"/>
    </row>
    <row r="53" spans="1:9" ht="18" customHeight="1" x14ac:dyDescent="0.3">
      <c r="A53" s="273" t="s">
        <v>1</v>
      </c>
      <c r="B53" s="229" t="s">
        <v>112</v>
      </c>
      <c r="C53" s="302">
        <f t="shared" si="11"/>
        <v>911</v>
      </c>
      <c r="D53" s="302">
        <f t="shared" si="11"/>
        <v>878</v>
      </c>
      <c r="E53" s="302">
        <f t="shared" si="11"/>
        <v>965</v>
      </c>
      <c r="F53" s="302">
        <f t="shared" si="11"/>
        <v>982</v>
      </c>
      <c r="G53" s="302">
        <f t="shared" si="11"/>
        <v>1025</v>
      </c>
      <c r="H53" s="302">
        <f>H48+H44+H40+H36+H32+H28+H24+H20+H16+H12+H8</f>
        <v>1319</v>
      </c>
      <c r="I53" s="276"/>
    </row>
    <row r="54" spans="1:9" ht="18" customHeight="1" x14ac:dyDescent="0.3">
      <c r="B54" s="229" t="s">
        <v>113</v>
      </c>
      <c r="C54" s="387">
        <f t="shared" si="11"/>
        <v>785</v>
      </c>
      <c r="D54" s="387">
        <f t="shared" si="11"/>
        <v>734</v>
      </c>
      <c r="E54" s="387">
        <f t="shared" si="11"/>
        <v>795</v>
      </c>
      <c r="F54" s="387">
        <f t="shared" si="11"/>
        <v>770</v>
      </c>
      <c r="G54" s="387">
        <f t="shared" si="11"/>
        <v>840</v>
      </c>
      <c r="H54" s="387">
        <f>H49+H45+H41+H37+H33+H29+H25+H21+H17+H13+H9</f>
        <v>1003</v>
      </c>
      <c r="I54" s="276"/>
    </row>
    <row r="55" spans="1:9" ht="7.5" customHeight="1" x14ac:dyDescent="0.3">
      <c r="A55" s="300"/>
      <c r="B55" s="300"/>
      <c r="C55" s="279"/>
      <c r="D55" s="279"/>
      <c r="E55" s="279"/>
      <c r="F55" s="279"/>
      <c r="G55" s="301"/>
      <c r="H55" s="301"/>
      <c r="I55" s="276"/>
    </row>
    <row r="56" spans="1:9" x14ac:dyDescent="0.3">
      <c r="A56" s="280"/>
      <c r="B56" s="280"/>
      <c r="C56" s="285"/>
      <c r="D56" s="285"/>
      <c r="E56" s="285"/>
      <c r="F56" s="285"/>
      <c r="G56" s="285"/>
      <c r="H56" s="285"/>
    </row>
    <row r="57" spans="1:9" ht="18" customHeight="1" x14ac:dyDescent="0.3">
      <c r="A57" s="280"/>
      <c r="B57" s="282"/>
      <c r="C57" s="244"/>
      <c r="D57" s="244"/>
      <c r="E57" s="283"/>
      <c r="F57" s="244"/>
      <c r="G57" s="284"/>
      <c r="H57" s="284" t="s">
        <v>2</v>
      </c>
    </row>
    <row r="58" spans="1:9" ht="18" customHeight="1" x14ac:dyDescent="0.3">
      <c r="A58" s="280"/>
      <c r="B58" s="280"/>
      <c r="C58" s="285"/>
      <c r="D58" s="285"/>
      <c r="E58" s="285"/>
      <c r="F58" s="285"/>
      <c r="G58" s="286"/>
      <c r="H58" s="286" t="s">
        <v>3</v>
      </c>
    </row>
    <row r="59" spans="1:9" x14ac:dyDescent="0.3">
      <c r="G59" s="388"/>
      <c r="H59" s="388"/>
    </row>
    <row r="61" spans="1:9" x14ac:dyDescent="0.3">
      <c r="F61" s="388"/>
      <c r="G61" s="388"/>
      <c r="H61" s="388"/>
    </row>
    <row r="62" spans="1:9" x14ac:dyDescent="0.3">
      <c r="F62" s="388"/>
      <c r="G62" s="388"/>
      <c r="H62" s="388"/>
    </row>
  </sheetData>
  <sheetProtection selectLockedCells="1" selectUnlockedCells="1"/>
  <mergeCells count="1">
    <mergeCell ref="C4:H4"/>
  </mergeCells>
  <printOptions horizontalCentered="1"/>
  <pageMargins left="0.7" right="0.7" top="0.75" bottom="0.75" header="0.3" footer="0.3"/>
  <pageSetup paperSize="9" scale="72" firstPageNumber="50" fitToWidth="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  <rowBreaks count="1" manualBreakCount="1">
    <brk id="58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644D6-FB45-46C2-BC0E-7DBFA18516C4}">
  <sheetPr>
    <tabColor rgb="FF7030A0"/>
  </sheetPr>
  <dimension ref="A1:J59"/>
  <sheetViews>
    <sheetView view="pageBreakPreview" topLeftCell="A34" zoomScale="80" zoomScaleSheetLayoutView="80" workbookViewId="0">
      <selection activeCell="B65" sqref="B65"/>
    </sheetView>
  </sheetViews>
  <sheetFormatPr defaultColWidth="11.44140625" defaultRowHeight="15.6" x14ac:dyDescent="0.3"/>
  <cols>
    <col min="1" max="1" width="33.44140625" style="244" customWidth="1"/>
    <col min="2" max="2" width="20.109375" style="244" customWidth="1"/>
    <col min="3" max="8" width="10.44140625" style="259" customWidth="1"/>
    <col min="9" max="16384" width="11.44140625" style="244"/>
  </cols>
  <sheetData>
    <row r="1" spans="1:10" ht="21.75" customHeight="1" x14ac:dyDescent="0.35">
      <c r="A1" s="241" t="s">
        <v>380</v>
      </c>
      <c r="B1" s="229" t="s">
        <v>258</v>
      </c>
      <c r="C1" s="242"/>
      <c r="D1" s="243"/>
      <c r="E1" s="243"/>
      <c r="F1" s="243"/>
      <c r="G1" s="243"/>
      <c r="H1" s="243"/>
    </row>
    <row r="2" spans="1:10" s="282" customFormat="1" ht="21.75" customHeight="1" x14ac:dyDescent="0.35">
      <c r="A2" s="245" t="s">
        <v>381</v>
      </c>
      <c r="B2" s="230" t="s">
        <v>259</v>
      </c>
      <c r="C2" s="246"/>
      <c r="D2" s="246"/>
      <c r="E2" s="246"/>
      <c r="F2" s="246"/>
      <c r="G2" s="246"/>
      <c r="H2" s="246"/>
    </row>
    <row r="3" spans="1:10" ht="21.75" customHeight="1" x14ac:dyDescent="0.35">
      <c r="A3" s="232"/>
      <c r="B3" s="229"/>
      <c r="C3" s="242"/>
      <c r="D3" s="243"/>
      <c r="E3" s="243"/>
      <c r="F3" s="243"/>
      <c r="G3" s="243"/>
      <c r="H3" s="243"/>
    </row>
    <row r="4" spans="1:10" ht="21.75" customHeight="1" x14ac:dyDescent="0.35">
      <c r="A4" s="247"/>
      <c r="B4" s="247"/>
      <c r="C4" s="242"/>
      <c r="D4" s="242"/>
      <c r="E4" s="248"/>
      <c r="F4" s="288"/>
      <c r="G4" s="389"/>
      <c r="H4" s="389" t="s">
        <v>382</v>
      </c>
    </row>
    <row r="5" spans="1:10" ht="21.75" customHeight="1" x14ac:dyDescent="0.3">
      <c r="A5" s="250" t="s">
        <v>378</v>
      </c>
      <c r="B5" s="251" t="s">
        <v>5</v>
      </c>
      <c r="C5" s="252" t="s">
        <v>266</v>
      </c>
      <c r="D5" s="252"/>
      <c r="E5" s="252"/>
      <c r="F5" s="252"/>
      <c r="G5" s="252"/>
      <c r="H5" s="252"/>
    </row>
    <row r="6" spans="1:10" ht="21.75" customHeight="1" x14ac:dyDescent="0.3">
      <c r="A6" s="253" t="s">
        <v>379</v>
      </c>
      <c r="B6" s="254" t="s">
        <v>7</v>
      </c>
      <c r="C6" s="255">
        <v>2017</v>
      </c>
      <c r="D6" s="255">
        <v>2018</v>
      </c>
      <c r="E6" s="255">
        <v>2019</v>
      </c>
      <c r="F6" s="255">
        <v>2020</v>
      </c>
      <c r="G6" s="255">
        <v>2021</v>
      </c>
      <c r="H6" s="255">
        <v>2022</v>
      </c>
      <c r="J6" s="256"/>
    </row>
    <row r="7" spans="1:10" ht="7.5" customHeight="1" x14ac:dyDescent="0.35">
      <c r="A7" s="257"/>
      <c r="B7" s="247"/>
      <c r="C7" s="258"/>
      <c r="D7" s="258"/>
      <c r="E7" s="258"/>
      <c r="F7" s="258"/>
      <c r="G7" s="258"/>
    </row>
    <row r="8" spans="1:10" ht="18.75" customHeight="1" x14ac:dyDescent="0.3">
      <c r="A8" s="260" t="s">
        <v>123</v>
      </c>
      <c r="B8" s="260" t="s">
        <v>108</v>
      </c>
      <c r="C8" s="261">
        <f t="shared" ref="C8:H8" si="0">SUM(C9:C10)</f>
        <v>8</v>
      </c>
      <c r="D8" s="261">
        <f t="shared" si="0"/>
        <v>8</v>
      </c>
      <c r="E8" s="261">
        <f t="shared" si="0"/>
        <v>17</v>
      </c>
      <c r="F8" s="261">
        <f t="shared" si="0"/>
        <v>11</v>
      </c>
      <c r="G8" s="261">
        <f t="shared" si="0"/>
        <v>9</v>
      </c>
      <c r="H8" s="310">
        <f t="shared" si="0"/>
        <v>15</v>
      </c>
    </row>
    <row r="9" spans="1:10" ht="18.75" customHeight="1" x14ac:dyDescent="0.3">
      <c r="A9" s="260" t="s">
        <v>124</v>
      </c>
      <c r="B9" s="260" t="s">
        <v>109</v>
      </c>
      <c r="C9" s="261">
        <v>2</v>
      </c>
      <c r="D9" s="261">
        <v>5</v>
      </c>
      <c r="E9" s="261">
        <v>13</v>
      </c>
      <c r="F9" s="261">
        <v>6</v>
      </c>
      <c r="G9" s="261">
        <v>4</v>
      </c>
      <c r="H9" s="311">
        <v>11</v>
      </c>
    </row>
    <row r="10" spans="1:10" ht="18.75" customHeight="1" x14ac:dyDescent="0.3">
      <c r="A10" s="230" t="s">
        <v>85</v>
      </c>
      <c r="B10" s="260" t="s">
        <v>110</v>
      </c>
      <c r="C10" s="261">
        <v>6</v>
      </c>
      <c r="D10" s="261">
        <v>3</v>
      </c>
      <c r="E10" s="261">
        <v>4</v>
      </c>
      <c r="F10" s="261">
        <v>5</v>
      </c>
      <c r="G10" s="261">
        <v>5</v>
      </c>
      <c r="H10" s="311">
        <v>4</v>
      </c>
    </row>
    <row r="11" spans="1:10" ht="12" customHeight="1" x14ac:dyDescent="0.3">
      <c r="A11" s="260"/>
      <c r="B11" s="230"/>
      <c r="C11" s="267"/>
      <c r="D11" s="267"/>
      <c r="E11" s="267"/>
      <c r="F11" s="267"/>
      <c r="G11" s="267"/>
      <c r="H11" s="311"/>
    </row>
    <row r="12" spans="1:10" ht="18.75" customHeight="1" x14ac:dyDescent="0.3">
      <c r="A12" s="260" t="s">
        <v>86</v>
      </c>
      <c r="B12" s="260" t="s">
        <v>108</v>
      </c>
      <c r="C12" s="261">
        <f t="shared" ref="C12:H12" si="1">SUM(C13:C14)</f>
        <v>1199</v>
      </c>
      <c r="D12" s="261">
        <f t="shared" si="1"/>
        <v>1107</v>
      </c>
      <c r="E12" s="261">
        <f t="shared" si="1"/>
        <v>1276</v>
      </c>
      <c r="F12" s="261">
        <f t="shared" si="1"/>
        <v>1249</v>
      </c>
      <c r="G12" s="261">
        <f t="shared" si="1"/>
        <v>1354</v>
      </c>
      <c r="H12" s="262">
        <f t="shared" si="1"/>
        <v>1689</v>
      </c>
    </row>
    <row r="13" spans="1:10" ht="18.75" customHeight="1" x14ac:dyDescent="0.3">
      <c r="A13" s="230" t="s">
        <v>87</v>
      </c>
      <c r="B13" s="260" t="s">
        <v>109</v>
      </c>
      <c r="C13" s="261">
        <v>606</v>
      </c>
      <c r="D13" s="261">
        <v>564</v>
      </c>
      <c r="E13" s="261">
        <v>662</v>
      </c>
      <c r="F13" s="261">
        <v>672</v>
      </c>
      <c r="G13" s="261">
        <v>719</v>
      </c>
      <c r="H13" s="311">
        <v>937</v>
      </c>
    </row>
    <row r="14" spans="1:10" ht="18.75" customHeight="1" x14ac:dyDescent="0.3">
      <c r="A14" s="260"/>
      <c r="B14" s="260" t="s">
        <v>110</v>
      </c>
      <c r="C14" s="261">
        <v>593</v>
      </c>
      <c r="D14" s="261">
        <v>543</v>
      </c>
      <c r="E14" s="261">
        <v>614</v>
      </c>
      <c r="F14" s="261">
        <v>577</v>
      </c>
      <c r="G14" s="261">
        <v>635</v>
      </c>
      <c r="H14" s="311">
        <v>752</v>
      </c>
    </row>
    <row r="15" spans="1:10" ht="12" customHeight="1" x14ac:dyDescent="0.3">
      <c r="A15" s="260"/>
      <c r="B15" s="230"/>
      <c r="C15" s="267"/>
      <c r="D15" s="267"/>
      <c r="E15" s="267"/>
      <c r="F15" s="267"/>
      <c r="G15" s="267"/>
      <c r="H15" s="311"/>
    </row>
    <row r="16" spans="1:10" ht="18.75" customHeight="1" x14ac:dyDescent="0.3">
      <c r="A16" s="260" t="s">
        <v>88</v>
      </c>
      <c r="B16" s="260" t="s">
        <v>108</v>
      </c>
      <c r="C16" s="261">
        <f t="shared" ref="C16:H16" si="2">SUM(C17:C18)</f>
        <v>50</v>
      </c>
      <c r="D16" s="261">
        <f t="shared" si="2"/>
        <v>48</v>
      </c>
      <c r="E16" s="261">
        <f t="shared" si="2"/>
        <v>43</v>
      </c>
      <c r="F16" s="261">
        <f t="shared" si="2"/>
        <v>41</v>
      </c>
      <c r="G16" s="261">
        <f t="shared" si="2"/>
        <v>40</v>
      </c>
      <c r="H16" s="262">
        <f t="shared" si="2"/>
        <v>61</v>
      </c>
    </row>
    <row r="17" spans="1:10" ht="18.75" customHeight="1" x14ac:dyDescent="0.3">
      <c r="A17" s="230"/>
      <c r="B17" s="260" t="s">
        <v>109</v>
      </c>
      <c r="C17" s="261">
        <v>31</v>
      </c>
      <c r="D17" s="261">
        <v>29</v>
      </c>
      <c r="E17" s="261">
        <v>35</v>
      </c>
      <c r="F17" s="261">
        <v>23</v>
      </c>
      <c r="G17" s="261">
        <v>26</v>
      </c>
      <c r="H17" s="311">
        <v>29</v>
      </c>
    </row>
    <row r="18" spans="1:10" ht="18.75" customHeight="1" x14ac:dyDescent="0.3">
      <c r="A18" s="260"/>
      <c r="B18" s="260" t="s">
        <v>110</v>
      </c>
      <c r="C18" s="261">
        <v>19</v>
      </c>
      <c r="D18" s="261">
        <v>19</v>
      </c>
      <c r="E18" s="261">
        <v>8</v>
      </c>
      <c r="F18" s="261">
        <v>18</v>
      </c>
      <c r="G18" s="261">
        <v>14</v>
      </c>
      <c r="H18" s="311">
        <v>32</v>
      </c>
      <c r="J18" s="263"/>
    </row>
    <row r="19" spans="1:10" ht="12" customHeight="1" x14ac:dyDescent="0.3">
      <c r="A19" s="230"/>
      <c r="B19" s="230"/>
      <c r="C19" s="261"/>
      <c r="D19" s="261"/>
      <c r="E19" s="261"/>
      <c r="F19" s="261"/>
      <c r="G19" s="261"/>
      <c r="H19" s="311"/>
    </row>
    <row r="20" spans="1:10" ht="18.75" customHeight="1" x14ac:dyDescent="0.3">
      <c r="A20" s="260" t="s">
        <v>89</v>
      </c>
      <c r="B20" s="260" t="s">
        <v>108</v>
      </c>
      <c r="C20" s="261">
        <f t="shared" ref="C20:H20" si="3">SUM(C21:C22)</f>
        <v>1</v>
      </c>
      <c r="D20" s="261">
        <f t="shared" si="3"/>
        <v>2</v>
      </c>
      <c r="E20" s="261">
        <f t="shared" si="3"/>
        <v>1</v>
      </c>
      <c r="F20" s="261">
        <f t="shared" si="3"/>
        <v>2</v>
      </c>
      <c r="G20" s="261">
        <f t="shared" si="3"/>
        <v>3</v>
      </c>
      <c r="H20" s="262">
        <f t="shared" si="3"/>
        <v>1</v>
      </c>
    </row>
    <row r="21" spans="1:10" ht="18.75" customHeight="1" x14ac:dyDescent="0.3">
      <c r="A21" s="230" t="s">
        <v>90</v>
      </c>
      <c r="B21" s="260" t="s">
        <v>109</v>
      </c>
      <c r="C21" s="261">
        <v>1</v>
      </c>
      <c r="D21" s="261">
        <v>1</v>
      </c>
      <c r="E21" s="261">
        <v>0</v>
      </c>
      <c r="F21" s="261">
        <v>2</v>
      </c>
      <c r="G21" s="261">
        <v>1</v>
      </c>
      <c r="H21" s="390" t="s">
        <v>236</v>
      </c>
    </row>
    <row r="22" spans="1:10" ht="18.75" customHeight="1" x14ac:dyDescent="0.3">
      <c r="A22" s="230"/>
      <c r="B22" s="260" t="s">
        <v>110</v>
      </c>
      <c r="C22" s="261">
        <v>0</v>
      </c>
      <c r="D22" s="261">
        <v>1</v>
      </c>
      <c r="E22" s="261">
        <v>1</v>
      </c>
      <c r="F22" s="261">
        <v>0</v>
      </c>
      <c r="G22" s="261">
        <v>2</v>
      </c>
      <c r="H22" s="311">
        <v>1</v>
      </c>
    </row>
    <row r="23" spans="1:10" ht="12" customHeight="1" x14ac:dyDescent="0.3">
      <c r="A23" s="273"/>
      <c r="B23" s="230"/>
      <c r="C23" s="267"/>
      <c r="D23" s="267"/>
      <c r="E23" s="267"/>
      <c r="F23" s="267"/>
      <c r="G23" s="267"/>
      <c r="H23" s="311"/>
    </row>
    <row r="24" spans="1:10" ht="18.75" customHeight="1" x14ac:dyDescent="0.3">
      <c r="A24" s="260" t="s">
        <v>91</v>
      </c>
      <c r="B24" s="260" t="s">
        <v>108</v>
      </c>
      <c r="C24" s="261">
        <f t="shared" ref="C24:H24" si="4">SUM(C25:C26)</f>
        <v>0</v>
      </c>
      <c r="D24" s="261">
        <f t="shared" si="4"/>
        <v>0</v>
      </c>
      <c r="E24" s="261">
        <f t="shared" si="4"/>
        <v>0</v>
      </c>
      <c r="F24" s="261">
        <f t="shared" si="4"/>
        <v>0</v>
      </c>
      <c r="G24" s="261">
        <f t="shared" si="4"/>
        <v>0</v>
      </c>
      <c r="H24" s="261">
        <f t="shared" si="4"/>
        <v>0</v>
      </c>
    </row>
    <row r="25" spans="1:10" ht="18.75" customHeight="1" x14ac:dyDescent="0.3">
      <c r="A25" s="230"/>
      <c r="B25" s="260" t="s">
        <v>109</v>
      </c>
      <c r="C25" s="261">
        <v>0</v>
      </c>
      <c r="D25" s="261">
        <v>0</v>
      </c>
      <c r="E25" s="261">
        <v>0</v>
      </c>
      <c r="F25" s="261">
        <v>0</v>
      </c>
      <c r="G25" s="261">
        <v>0</v>
      </c>
      <c r="H25" s="261">
        <v>0</v>
      </c>
    </row>
    <row r="26" spans="1:10" ht="18.75" customHeight="1" x14ac:dyDescent="0.3">
      <c r="A26" s="260"/>
      <c r="B26" s="260" t="s">
        <v>110</v>
      </c>
      <c r="C26" s="261">
        <v>0</v>
      </c>
      <c r="D26" s="261">
        <v>0</v>
      </c>
      <c r="E26" s="261">
        <v>0</v>
      </c>
      <c r="F26" s="261">
        <v>0</v>
      </c>
      <c r="G26" s="261">
        <v>0</v>
      </c>
      <c r="H26" s="261">
        <v>0</v>
      </c>
    </row>
    <row r="27" spans="1:10" ht="12" customHeight="1" x14ac:dyDescent="0.3">
      <c r="A27" s="273"/>
      <c r="B27" s="230"/>
      <c r="C27" s="267"/>
      <c r="D27" s="267"/>
      <c r="E27" s="267"/>
      <c r="F27" s="267"/>
      <c r="G27" s="267"/>
      <c r="H27" s="311"/>
    </row>
    <row r="28" spans="1:10" ht="18.75" customHeight="1" x14ac:dyDescent="0.3">
      <c r="A28" s="260" t="s">
        <v>92</v>
      </c>
      <c r="B28" s="260" t="s">
        <v>108</v>
      </c>
      <c r="C28" s="261">
        <f t="shared" ref="C28:H28" si="5">SUM(C29:C30)</f>
        <v>0</v>
      </c>
      <c r="D28" s="261">
        <f t="shared" si="5"/>
        <v>0</v>
      </c>
      <c r="E28" s="261">
        <f t="shared" si="5"/>
        <v>0</v>
      </c>
      <c r="F28" s="261">
        <f t="shared" si="5"/>
        <v>0</v>
      </c>
      <c r="G28" s="261">
        <f t="shared" si="5"/>
        <v>0</v>
      </c>
      <c r="H28" s="262">
        <f t="shared" si="5"/>
        <v>1</v>
      </c>
    </row>
    <row r="29" spans="1:10" ht="18.75" customHeight="1" x14ac:dyDescent="0.3">
      <c r="A29" s="230"/>
      <c r="B29" s="260" t="s">
        <v>109</v>
      </c>
      <c r="C29" s="261">
        <v>0</v>
      </c>
      <c r="D29" s="261">
        <v>0</v>
      </c>
      <c r="E29" s="261">
        <v>0</v>
      </c>
      <c r="F29" s="261">
        <v>0</v>
      </c>
      <c r="G29" s="261">
        <v>0</v>
      </c>
      <c r="H29" s="311">
        <v>1</v>
      </c>
    </row>
    <row r="30" spans="1:10" ht="18.75" customHeight="1" x14ac:dyDescent="0.3">
      <c r="A30" s="260"/>
      <c r="B30" s="260" t="s">
        <v>110</v>
      </c>
      <c r="C30" s="261">
        <v>0</v>
      </c>
      <c r="D30" s="261">
        <v>0</v>
      </c>
      <c r="E30" s="261">
        <v>0</v>
      </c>
      <c r="F30" s="261">
        <v>0</v>
      </c>
      <c r="G30" s="261">
        <v>0</v>
      </c>
      <c r="H30" s="390" t="s">
        <v>236</v>
      </c>
    </row>
    <row r="31" spans="1:10" ht="12" customHeight="1" x14ac:dyDescent="0.3">
      <c r="A31" s="273"/>
      <c r="B31" s="230"/>
      <c r="C31" s="267"/>
      <c r="D31" s="267"/>
      <c r="E31" s="267"/>
      <c r="F31" s="267"/>
      <c r="G31" s="267"/>
      <c r="H31" s="311"/>
    </row>
    <row r="32" spans="1:10" ht="18.75" customHeight="1" x14ac:dyDescent="0.3">
      <c r="A32" s="260" t="s">
        <v>93</v>
      </c>
      <c r="B32" s="260" t="s">
        <v>108</v>
      </c>
      <c r="C32" s="261">
        <f t="shared" ref="C32:H32" si="6">SUM(C33:C34)</f>
        <v>0</v>
      </c>
      <c r="D32" s="261">
        <f t="shared" si="6"/>
        <v>0</v>
      </c>
      <c r="E32" s="261">
        <f t="shared" si="6"/>
        <v>0</v>
      </c>
      <c r="F32" s="261">
        <f t="shared" si="6"/>
        <v>0</v>
      </c>
      <c r="G32" s="261">
        <f t="shared" si="6"/>
        <v>0</v>
      </c>
      <c r="H32" s="261">
        <f t="shared" si="6"/>
        <v>0</v>
      </c>
    </row>
    <row r="33" spans="1:8" ht="18.75" customHeight="1" x14ac:dyDescent="0.3">
      <c r="A33" s="230"/>
      <c r="B33" s="260" t="s">
        <v>109</v>
      </c>
      <c r="C33" s="261">
        <v>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</row>
    <row r="34" spans="1:8" ht="18.75" customHeight="1" x14ac:dyDescent="0.3">
      <c r="A34" s="260"/>
      <c r="B34" s="260" t="s">
        <v>110</v>
      </c>
      <c r="C34" s="261">
        <v>0</v>
      </c>
      <c r="D34" s="261">
        <v>0</v>
      </c>
      <c r="E34" s="261">
        <v>0</v>
      </c>
      <c r="F34" s="261">
        <v>0</v>
      </c>
      <c r="G34" s="261">
        <v>0</v>
      </c>
      <c r="H34" s="261">
        <v>0</v>
      </c>
    </row>
    <row r="35" spans="1:8" ht="12" customHeight="1" x14ac:dyDescent="0.3">
      <c r="A35" s="273"/>
      <c r="B35" s="230"/>
      <c r="C35" s="267"/>
      <c r="D35" s="267"/>
      <c r="E35" s="267"/>
      <c r="F35" s="267"/>
      <c r="G35" s="267"/>
      <c r="H35" s="311"/>
    </row>
    <row r="36" spans="1:8" ht="18.75" customHeight="1" x14ac:dyDescent="0.3">
      <c r="A36" s="260" t="s">
        <v>94</v>
      </c>
      <c r="B36" s="260" t="s">
        <v>108</v>
      </c>
      <c r="C36" s="261">
        <f t="shared" ref="C36:H36" si="7">SUM(C37:C38)</f>
        <v>0</v>
      </c>
      <c r="D36" s="261">
        <f t="shared" si="7"/>
        <v>0</v>
      </c>
      <c r="E36" s="261">
        <f t="shared" si="7"/>
        <v>0</v>
      </c>
      <c r="F36" s="261">
        <f t="shared" si="7"/>
        <v>0</v>
      </c>
      <c r="G36" s="261">
        <f t="shared" si="7"/>
        <v>0</v>
      </c>
      <c r="H36" s="261">
        <f t="shared" si="7"/>
        <v>0</v>
      </c>
    </row>
    <row r="37" spans="1:8" ht="18.75" customHeight="1" x14ac:dyDescent="0.3">
      <c r="A37" s="230"/>
      <c r="B37" s="260" t="s">
        <v>109</v>
      </c>
      <c r="C37" s="261">
        <v>0</v>
      </c>
      <c r="D37" s="261">
        <v>0</v>
      </c>
      <c r="E37" s="261">
        <v>0</v>
      </c>
      <c r="F37" s="261">
        <v>0</v>
      </c>
      <c r="G37" s="261">
        <v>0</v>
      </c>
      <c r="H37" s="261">
        <v>0</v>
      </c>
    </row>
    <row r="38" spans="1:8" ht="18.75" customHeight="1" x14ac:dyDescent="0.3">
      <c r="A38" s="260"/>
      <c r="B38" s="260" t="s">
        <v>110</v>
      </c>
      <c r="C38" s="261">
        <v>0</v>
      </c>
      <c r="D38" s="261">
        <v>0</v>
      </c>
      <c r="E38" s="261">
        <v>0</v>
      </c>
      <c r="F38" s="261">
        <v>0</v>
      </c>
      <c r="G38" s="261">
        <v>0</v>
      </c>
      <c r="H38" s="261">
        <v>0</v>
      </c>
    </row>
    <row r="39" spans="1:8" ht="12" customHeight="1" x14ac:dyDescent="0.3">
      <c r="A39" s="273"/>
      <c r="B39" s="230"/>
      <c r="C39" s="267"/>
      <c r="D39" s="267"/>
      <c r="E39" s="267"/>
      <c r="F39" s="267"/>
      <c r="G39" s="267"/>
      <c r="H39" s="267"/>
    </row>
    <row r="40" spans="1:8" ht="18.75" customHeight="1" x14ac:dyDescent="0.3">
      <c r="A40" s="260" t="s">
        <v>95</v>
      </c>
      <c r="B40" s="260" t="s">
        <v>108</v>
      </c>
      <c r="C40" s="261">
        <f t="shared" ref="C40:H40" si="8">SUM(C41:C42)</f>
        <v>0</v>
      </c>
      <c r="D40" s="261">
        <f t="shared" si="8"/>
        <v>0</v>
      </c>
      <c r="E40" s="261">
        <f t="shared" si="8"/>
        <v>0</v>
      </c>
      <c r="F40" s="261">
        <f t="shared" si="8"/>
        <v>0</v>
      </c>
      <c r="G40" s="261">
        <f t="shared" si="8"/>
        <v>0</v>
      </c>
      <c r="H40" s="261">
        <f t="shared" si="8"/>
        <v>0</v>
      </c>
    </row>
    <row r="41" spans="1:8" ht="18.75" customHeight="1" x14ac:dyDescent="0.3">
      <c r="A41" s="230"/>
      <c r="B41" s="260" t="s">
        <v>109</v>
      </c>
      <c r="C41" s="261">
        <v>0</v>
      </c>
      <c r="D41" s="261">
        <v>0</v>
      </c>
      <c r="E41" s="261">
        <v>0</v>
      </c>
      <c r="F41" s="261">
        <v>0</v>
      </c>
      <c r="G41" s="261">
        <v>0</v>
      </c>
      <c r="H41" s="261">
        <v>0</v>
      </c>
    </row>
    <row r="42" spans="1:8" ht="18.75" customHeight="1" x14ac:dyDescent="0.3">
      <c r="A42" s="260"/>
      <c r="B42" s="260" t="s">
        <v>110</v>
      </c>
      <c r="C42" s="261">
        <v>0</v>
      </c>
      <c r="D42" s="261">
        <v>0</v>
      </c>
      <c r="E42" s="261">
        <v>0</v>
      </c>
      <c r="F42" s="261">
        <v>0</v>
      </c>
      <c r="G42" s="261">
        <v>0</v>
      </c>
      <c r="H42" s="261">
        <v>0</v>
      </c>
    </row>
    <row r="43" spans="1:8" ht="12" customHeight="1" x14ac:dyDescent="0.3">
      <c r="A43" s="273"/>
      <c r="B43" s="230"/>
      <c r="C43" s="267"/>
      <c r="D43" s="267"/>
      <c r="E43" s="267"/>
      <c r="F43" s="267"/>
      <c r="G43" s="267"/>
      <c r="H43" s="267"/>
    </row>
    <row r="44" spans="1:8" ht="18.75" customHeight="1" x14ac:dyDescent="0.3">
      <c r="A44" s="260" t="s">
        <v>96</v>
      </c>
      <c r="B44" s="260" t="s">
        <v>108</v>
      </c>
      <c r="C44" s="261">
        <f t="shared" ref="C44:H44" si="9">SUM(C45:C46)</f>
        <v>9</v>
      </c>
      <c r="D44" s="261">
        <f t="shared" si="9"/>
        <v>2</v>
      </c>
      <c r="E44" s="261">
        <f t="shared" si="9"/>
        <v>0</v>
      </c>
      <c r="F44" s="261">
        <f t="shared" si="9"/>
        <v>2</v>
      </c>
      <c r="G44" s="261">
        <f t="shared" si="9"/>
        <v>0</v>
      </c>
      <c r="H44" s="261">
        <f t="shared" si="9"/>
        <v>0</v>
      </c>
    </row>
    <row r="45" spans="1:8" ht="18.75" customHeight="1" x14ac:dyDescent="0.3">
      <c r="A45" s="230" t="s">
        <v>14</v>
      </c>
      <c r="B45" s="260" t="s">
        <v>109</v>
      </c>
      <c r="C45" s="261">
        <v>4</v>
      </c>
      <c r="D45" s="261">
        <v>2</v>
      </c>
      <c r="E45" s="261">
        <v>0</v>
      </c>
      <c r="F45" s="261">
        <v>2</v>
      </c>
      <c r="G45" s="261">
        <v>0</v>
      </c>
      <c r="H45" s="261">
        <v>0</v>
      </c>
    </row>
    <row r="46" spans="1:8" ht="18.75" customHeight="1" x14ac:dyDescent="0.3">
      <c r="A46" s="273"/>
      <c r="B46" s="260" t="s">
        <v>110</v>
      </c>
      <c r="C46" s="261">
        <v>5</v>
      </c>
      <c r="D46" s="261">
        <v>0</v>
      </c>
      <c r="E46" s="261">
        <v>0</v>
      </c>
      <c r="F46" s="261">
        <v>0</v>
      </c>
      <c r="G46" s="261">
        <v>0</v>
      </c>
      <c r="H46" s="261">
        <v>0</v>
      </c>
    </row>
    <row r="47" spans="1:8" ht="12" customHeight="1" x14ac:dyDescent="0.3">
      <c r="A47" s="260"/>
      <c r="B47" s="230"/>
      <c r="C47" s="267"/>
      <c r="D47" s="267"/>
      <c r="E47" s="267"/>
      <c r="F47" s="267"/>
      <c r="G47" s="267"/>
      <c r="H47" s="267"/>
    </row>
    <row r="48" spans="1:8" ht="18.75" customHeight="1" x14ac:dyDescent="0.3">
      <c r="A48" s="260" t="s">
        <v>15</v>
      </c>
      <c r="B48" s="260" t="s">
        <v>108</v>
      </c>
      <c r="C48" s="261">
        <f t="shared" ref="C48:H48" si="10">SUM(C49:C50)</f>
        <v>0</v>
      </c>
      <c r="D48" s="261">
        <f t="shared" si="10"/>
        <v>0</v>
      </c>
      <c r="E48" s="261">
        <f t="shared" si="10"/>
        <v>0</v>
      </c>
      <c r="F48" s="261">
        <f t="shared" si="10"/>
        <v>0</v>
      </c>
      <c r="G48" s="261">
        <f t="shared" si="10"/>
        <v>0</v>
      </c>
      <c r="H48" s="261">
        <f t="shared" si="10"/>
        <v>0</v>
      </c>
    </row>
    <row r="49" spans="1:9" ht="18.75" customHeight="1" x14ac:dyDescent="0.3">
      <c r="A49" s="230" t="s">
        <v>16</v>
      </c>
      <c r="B49" s="260" t="s">
        <v>109</v>
      </c>
      <c r="C49" s="261">
        <v>0</v>
      </c>
      <c r="D49" s="261">
        <v>0</v>
      </c>
      <c r="E49" s="261">
        <v>0</v>
      </c>
      <c r="F49" s="261">
        <v>0</v>
      </c>
      <c r="G49" s="261">
        <v>0</v>
      </c>
      <c r="H49" s="261">
        <v>0</v>
      </c>
    </row>
    <row r="50" spans="1:9" ht="18.75" customHeight="1" x14ac:dyDescent="0.3">
      <c r="A50" s="260"/>
      <c r="B50" s="260" t="s">
        <v>110</v>
      </c>
      <c r="C50" s="261">
        <v>0</v>
      </c>
      <c r="D50" s="261">
        <v>0</v>
      </c>
      <c r="E50" s="261">
        <v>0</v>
      </c>
      <c r="F50" s="261">
        <v>0</v>
      </c>
      <c r="G50" s="261">
        <v>0</v>
      </c>
      <c r="H50" s="261">
        <v>0</v>
      </c>
    </row>
    <row r="51" spans="1:9" ht="7.5" customHeight="1" x14ac:dyDescent="0.3">
      <c r="A51" s="268"/>
      <c r="B51" s="268"/>
      <c r="C51" s="294"/>
      <c r="D51" s="294"/>
      <c r="E51" s="294"/>
      <c r="F51" s="294"/>
      <c r="G51" s="294"/>
      <c r="H51" s="269"/>
    </row>
    <row r="52" spans="1:9" ht="7.5" customHeight="1" x14ac:dyDescent="0.3">
      <c r="A52" s="271"/>
      <c r="B52" s="271"/>
      <c r="C52" s="295"/>
      <c r="D52" s="295"/>
      <c r="E52" s="295"/>
      <c r="F52" s="295"/>
      <c r="G52" s="295"/>
    </row>
    <row r="53" spans="1:9" ht="18.75" customHeight="1" x14ac:dyDescent="0.3">
      <c r="A53" s="229" t="s">
        <v>0</v>
      </c>
      <c r="B53" s="273" t="s">
        <v>117</v>
      </c>
      <c r="C53" s="299">
        <f t="shared" ref="C53:G55" si="11">C48+C44+C40+C36+C32+C28+C24+C20+C16+C12+C8</f>
        <v>1267</v>
      </c>
      <c r="D53" s="299">
        <f t="shared" si="11"/>
        <v>1167</v>
      </c>
      <c r="E53" s="299">
        <f t="shared" si="11"/>
        <v>1337</v>
      </c>
      <c r="F53" s="299">
        <f t="shared" si="11"/>
        <v>1305</v>
      </c>
      <c r="G53" s="299">
        <f t="shared" si="11"/>
        <v>1406</v>
      </c>
      <c r="H53" s="299">
        <f>H48+H44+H40+H36+H32+H28+H24+H20+H16+H12+H8</f>
        <v>1767</v>
      </c>
      <c r="I53" s="138"/>
    </row>
    <row r="54" spans="1:9" ht="18.75" customHeight="1" x14ac:dyDescent="0.3">
      <c r="A54" s="273" t="s">
        <v>1</v>
      </c>
      <c r="B54" s="229" t="s">
        <v>112</v>
      </c>
      <c r="C54" s="296">
        <f t="shared" si="11"/>
        <v>644</v>
      </c>
      <c r="D54" s="297">
        <f t="shared" si="11"/>
        <v>601</v>
      </c>
      <c r="E54" s="297">
        <f t="shared" si="11"/>
        <v>710</v>
      </c>
      <c r="F54" s="297">
        <f t="shared" si="11"/>
        <v>705</v>
      </c>
      <c r="G54" s="297">
        <f t="shared" si="11"/>
        <v>750</v>
      </c>
      <c r="H54" s="297">
        <f>H49+H45+H41+H37+H33+H29+H25+H21+H17+H13+H9</f>
        <v>978</v>
      </c>
      <c r="I54" s="138"/>
    </row>
    <row r="55" spans="1:9" ht="18.75" customHeight="1" x14ac:dyDescent="0.3">
      <c r="B55" s="229" t="s">
        <v>113</v>
      </c>
      <c r="C55" s="299">
        <f t="shared" si="11"/>
        <v>623</v>
      </c>
      <c r="D55" s="299">
        <f t="shared" si="11"/>
        <v>566</v>
      </c>
      <c r="E55" s="299">
        <f t="shared" si="11"/>
        <v>627</v>
      </c>
      <c r="F55" s="299">
        <f t="shared" si="11"/>
        <v>600</v>
      </c>
      <c r="G55" s="299">
        <f t="shared" si="11"/>
        <v>656</v>
      </c>
      <c r="H55" s="299">
        <f>H50+H46+H42+H38+H34+H30+H26+H22+H18+H14+H10</f>
        <v>789</v>
      </c>
      <c r="I55" s="138"/>
    </row>
    <row r="56" spans="1:9" ht="7.5" customHeight="1" x14ac:dyDescent="0.3">
      <c r="A56" s="300"/>
      <c r="B56" s="300"/>
      <c r="C56" s="279"/>
      <c r="D56" s="279"/>
      <c r="E56" s="279"/>
      <c r="F56" s="279"/>
      <c r="G56" s="301"/>
      <c r="H56" s="301"/>
      <c r="I56" s="138"/>
    </row>
    <row r="57" spans="1:9" x14ac:dyDescent="0.3">
      <c r="A57" s="280"/>
      <c r="B57" s="280"/>
      <c r="C57" s="285"/>
      <c r="D57" s="285"/>
      <c r="E57" s="285"/>
      <c r="F57" s="285"/>
      <c r="G57" s="285"/>
      <c r="H57" s="285"/>
    </row>
    <row r="58" spans="1:9" ht="15.75" customHeight="1" x14ac:dyDescent="0.3">
      <c r="A58" s="280"/>
      <c r="B58" s="282"/>
      <c r="C58" s="244"/>
      <c r="D58" s="244"/>
      <c r="E58" s="283"/>
      <c r="F58" s="244"/>
      <c r="G58" s="284"/>
      <c r="H58" s="284" t="s">
        <v>2</v>
      </c>
    </row>
    <row r="59" spans="1:9" ht="15.75" customHeight="1" x14ac:dyDescent="0.3">
      <c r="A59" s="280"/>
      <c r="B59" s="280"/>
      <c r="C59" s="285"/>
      <c r="D59" s="285"/>
      <c r="E59" s="285"/>
      <c r="F59" s="285"/>
      <c r="G59" s="286"/>
      <c r="H59" s="286" t="s">
        <v>3</v>
      </c>
    </row>
  </sheetData>
  <sheetProtection selectLockedCells="1" selectUnlockedCells="1"/>
  <mergeCells count="1">
    <mergeCell ref="C5:H5"/>
  </mergeCells>
  <printOptions horizontalCentered="1"/>
  <pageMargins left="0.7" right="0.7" top="0.75" bottom="0.75" header="0.3" footer="0.3"/>
  <pageSetup paperSize="9" scale="72" firstPageNumber="50" fitToWidth="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6C552-E404-4743-8F85-00BF8B59A19E}">
  <sheetPr>
    <tabColor rgb="FF7030A0"/>
  </sheetPr>
  <dimension ref="A1:L59"/>
  <sheetViews>
    <sheetView view="pageBreakPreview" topLeftCell="A37" zoomScale="85" zoomScaleSheetLayoutView="85" workbookViewId="0">
      <selection activeCell="B65" sqref="B65"/>
    </sheetView>
  </sheetViews>
  <sheetFormatPr defaultColWidth="11.44140625" defaultRowHeight="15.6" x14ac:dyDescent="0.3"/>
  <cols>
    <col min="1" max="1" width="33.44140625" style="244" customWidth="1"/>
    <col min="2" max="2" width="20.109375" style="244" customWidth="1"/>
    <col min="3" max="8" width="10.44140625" style="259" customWidth="1"/>
    <col min="9" max="16384" width="11.44140625" style="244"/>
  </cols>
  <sheetData>
    <row r="1" spans="1:8" ht="21.75" customHeight="1" x14ac:dyDescent="0.35">
      <c r="A1" s="241" t="s">
        <v>380</v>
      </c>
      <c r="B1" s="229" t="s">
        <v>258</v>
      </c>
      <c r="C1" s="242"/>
      <c r="D1" s="243"/>
      <c r="E1" s="243"/>
      <c r="F1" s="243"/>
      <c r="G1" s="243"/>
      <c r="H1" s="243"/>
    </row>
    <row r="2" spans="1:8" s="282" customFormat="1" ht="21.75" customHeight="1" x14ac:dyDescent="0.35">
      <c r="A2" s="245" t="s">
        <v>381</v>
      </c>
      <c r="B2" s="230" t="s">
        <v>259</v>
      </c>
      <c r="C2" s="246"/>
      <c r="D2" s="246"/>
      <c r="E2" s="246"/>
      <c r="F2" s="246"/>
      <c r="G2" s="246"/>
      <c r="H2" s="246"/>
    </row>
    <row r="3" spans="1:8" ht="21.75" customHeight="1" x14ac:dyDescent="0.35">
      <c r="A3" s="232"/>
      <c r="B3" s="229"/>
      <c r="C3" s="242"/>
      <c r="D3" s="243"/>
      <c r="E3" s="243"/>
      <c r="F3" s="243"/>
      <c r="G3" s="243"/>
      <c r="H3" s="243"/>
    </row>
    <row r="4" spans="1:8" ht="21.75" customHeight="1" x14ac:dyDescent="0.35">
      <c r="A4" s="247"/>
      <c r="B4" s="247"/>
      <c r="C4" s="242"/>
      <c r="D4" s="242"/>
      <c r="E4" s="248"/>
      <c r="F4" s="288"/>
      <c r="G4" s="389"/>
      <c r="H4" s="389" t="s">
        <v>383</v>
      </c>
    </row>
    <row r="5" spans="1:8" ht="21.75" customHeight="1" x14ac:dyDescent="0.3">
      <c r="A5" s="250" t="s">
        <v>378</v>
      </c>
      <c r="B5" s="251" t="s">
        <v>5</v>
      </c>
      <c r="C5" s="252" t="s">
        <v>266</v>
      </c>
      <c r="D5" s="252"/>
      <c r="E5" s="252"/>
      <c r="F5" s="252"/>
      <c r="G5" s="252"/>
      <c r="H5" s="252"/>
    </row>
    <row r="6" spans="1:8" ht="21.75" customHeight="1" x14ac:dyDescent="0.3">
      <c r="A6" s="253" t="s">
        <v>379</v>
      </c>
      <c r="B6" s="254" t="s">
        <v>7</v>
      </c>
      <c r="C6" s="255">
        <v>2017</v>
      </c>
      <c r="D6" s="255">
        <v>2018</v>
      </c>
      <c r="E6" s="255">
        <v>2019</v>
      </c>
      <c r="F6" s="255">
        <v>2020</v>
      </c>
      <c r="G6" s="255">
        <v>2021</v>
      </c>
      <c r="H6" s="255">
        <v>2022</v>
      </c>
    </row>
    <row r="7" spans="1:8" ht="7.5" customHeight="1" x14ac:dyDescent="0.35">
      <c r="A7" s="257"/>
      <c r="B7" s="247"/>
      <c r="C7" s="258"/>
      <c r="D7" s="258"/>
      <c r="E7" s="258"/>
      <c r="F7" s="258"/>
      <c r="G7" s="258"/>
    </row>
    <row r="8" spans="1:8" ht="18.75" customHeight="1" x14ac:dyDescent="0.3">
      <c r="A8" s="260" t="s">
        <v>123</v>
      </c>
      <c r="B8" s="260" t="s">
        <v>108</v>
      </c>
      <c r="C8" s="261">
        <f t="shared" ref="C8:H8" si="0">SUM(C9:C10)</f>
        <v>66</v>
      </c>
      <c r="D8" s="261">
        <f t="shared" si="0"/>
        <v>54</v>
      </c>
      <c r="E8" s="261">
        <f t="shared" si="0"/>
        <v>78</v>
      </c>
      <c r="F8" s="261">
        <f t="shared" si="0"/>
        <v>71</v>
      </c>
      <c r="G8" s="261">
        <f t="shared" si="0"/>
        <v>78</v>
      </c>
      <c r="H8" s="262">
        <f t="shared" si="0"/>
        <v>121</v>
      </c>
    </row>
    <row r="9" spans="1:8" ht="18.75" customHeight="1" x14ac:dyDescent="0.35">
      <c r="A9" s="260" t="s">
        <v>124</v>
      </c>
      <c r="B9" s="260" t="s">
        <v>109</v>
      </c>
      <c r="C9" s="261">
        <v>43</v>
      </c>
      <c r="D9" s="261">
        <v>31</v>
      </c>
      <c r="E9" s="261">
        <v>37</v>
      </c>
      <c r="F9" s="261">
        <v>38</v>
      </c>
      <c r="G9" s="261">
        <v>37</v>
      </c>
      <c r="H9" s="319">
        <v>69</v>
      </c>
    </row>
    <row r="10" spans="1:8" ht="18.75" customHeight="1" x14ac:dyDescent="0.35">
      <c r="A10" s="230" t="s">
        <v>85</v>
      </c>
      <c r="B10" s="260" t="s">
        <v>110</v>
      </c>
      <c r="C10" s="261">
        <v>23</v>
      </c>
      <c r="D10" s="261">
        <v>23</v>
      </c>
      <c r="E10" s="261">
        <v>41</v>
      </c>
      <c r="F10" s="261">
        <v>33</v>
      </c>
      <c r="G10" s="261">
        <v>41</v>
      </c>
      <c r="H10" s="319">
        <v>52</v>
      </c>
    </row>
    <row r="11" spans="1:8" ht="12" customHeight="1" x14ac:dyDescent="0.35">
      <c r="A11" s="260"/>
      <c r="B11" s="230"/>
      <c r="C11" s="267"/>
      <c r="D11" s="267"/>
      <c r="E11" s="267"/>
      <c r="F11" s="267"/>
      <c r="G11" s="267"/>
      <c r="H11" s="319"/>
    </row>
    <row r="12" spans="1:8" ht="18.75" customHeight="1" x14ac:dyDescent="0.3">
      <c r="A12" s="260" t="s">
        <v>86</v>
      </c>
      <c r="B12" s="260" t="s">
        <v>108</v>
      </c>
      <c r="C12" s="261">
        <f t="shared" ref="C12:H12" si="1">SUM(C13:C14)</f>
        <v>88</v>
      </c>
      <c r="D12" s="261">
        <f t="shared" si="1"/>
        <v>83</v>
      </c>
      <c r="E12" s="261">
        <f t="shared" si="1"/>
        <v>83</v>
      </c>
      <c r="F12" s="261">
        <f t="shared" si="1"/>
        <v>86</v>
      </c>
      <c r="G12" s="261">
        <f t="shared" si="1"/>
        <v>84</v>
      </c>
      <c r="H12" s="262">
        <f t="shared" si="1"/>
        <v>106</v>
      </c>
    </row>
    <row r="13" spans="1:8" ht="18.75" customHeight="1" x14ac:dyDescent="0.35">
      <c r="A13" s="230" t="s">
        <v>87</v>
      </c>
      <c r="B13" s="260" t="s">
        <v>109</v>
      </c>
      <c r="C13" s="261">
        <v>49</v>
      </c>
      <c r="D13" s="261">
        <v>50</v>
      </c>
      <c r="E13" s="261">
        <v>41</v>
      </c>
      <c r="F13" s="261">
        <v>46</v>
      </c>
      <c r="G13" s="261">
        <v>41</v>
      </c>
      <c r="H13" s="319">
        <v>60</v>
      </c>
    </row>
    <row r="14" spans="1:8" ht="18.75" customHeight="1" x14ac:dyDescent="0.35">
      <c r="A14" s="260"/>
      <c r="B14" s="260" t="s">
        <v>110</v>
      </c>
      <c r="C14" s="261">
        <v>39</v>
      </c>
      <c r="D14" s="261">
        <v>33</v>
      </c>
      <c r="E14" s="261">
        <v>42</v>
      </c>
      <c r="F14" s="261">
        <v>40</v>
      </c>
      <c r="G14" s="261">
        <v>43</v>
      </c>
      <c r="H14" s="319">
        <v>46</v>
      </c>
    </row>
    <row r="15" spans="1:8" ht="12" customHeight="1" x14ac:dyDescent="0.35">
      <c r="A15" s="260"/>
      <c r="B15" s="230"/>
      <c r="C15" s="267"/>
      <c r="D15" s="267"/>
      <c r="E15" s="267"/>
      <c r="F15" s="267"/>
      <c r="G15" s="267"/>
      <c r="H15" s="319"/>
    </row>
    <row r="16" spans="1:8" ht="18.75" customHeight="1" x14ac:dyDescent="0.3">
      <c r="A16" s="260" t="s">
        <v>88</v>
      </c>
      <c r="B16" s="260" t="s">
        <v>108</v>
      </c>
      <c r="C16" s="261">
        <f t="shared" ref="C16:H16" si="2">SUM(C17:C18)</f>
        <v>62</v>
      </c>
      <c r="D16" s="261">
        <f t="shared" si="2"/>
        <v>41</v>
      </c>
      <c r="E16" s="261">
        <f t="shared" si="2"/>
        <v>63</v>
      </c>
      <c r="F16" s="261">
        <f t="shared" si="2"/>
        <v>59</v>
      </c>
      <c r="G16" s="261">
        <f t="shared" si="2"/>
        <v>71</v>
      </c>
      <c r="H16" s="262">
        <f t="shared" si="2"/>
        <v>73</v>
      </c>
    </row>
    <row r="17" spans="1:12" ht="18.75" customHeight="1" x14ac:dyDescent="0.35">
      <c r="A17" s="230"/>
      <c r="B17" s="260" t="s">
        <v>109</v>
      </c>
      <c r="C17" s="261">
        <v>39</v>
      </c>
      <c r="D17" s="261">
        <v>26</v>
      </c>
      <c r="E17" s="261">
        <v>37</v>
      </c>
      <c r="F17" s="261">
        <v>38</v>
      </c>
      <c r="G17" s="261">
        <v>44</v>
      </c>
      <c r="H17" s="319">
        <v>47</v>
      </c>
    </row>
    <row r="18" spans="1:12" ht="18.75" customHeight="1" x14ac:dyDescent="0.35">
      <c r="A18" s="260"/>
      <c r="B18" s="260" t="s">
        <v>110</v>
      </c>
      <c r="C18" s="261">
        <v>23</v>
      </c>
      <c r="D18" s="261">
        <v>15</v>
      </c>
      <c r="E18" s="261">
        <v>26</v>
      </c>
      <c r="F18" s="261">
        <v>21</v>
      </c>
      <c r="G18" s="261">
        <v>27</v>
      </c>
      <c r="H18" s="319">
        <v>26</v>
      </c>
      <c r="L18" s="263"/>
    </row>
    <row r="19" spans="1:12" ht="12" customHeight="1" x14ac:dyDescent="0.35">
      <c r="A19" s="230"/>
      <c r="B19" s="230"/>
      <c r="C19" s="261"/>
      <c r="D19" s="261"/>
      <c r="E19" s="261"/>
      <c r="F19" s="261"/>
      <c r="G19" s="261"/>
      <c r="H19" s="319"/>
    </row>
    <row r="20" spans="1:12" ht="18.75" customHeight="1" x14ac:dyDescent="0.3">
      <c r="A20" s="260" t="s">
        <v>89</v>
      </c>
      <c r="B20" s="260" t="s">
        <v>108</v>
      </c>
      <c r="C20" s="261">
        <f t="shared" ref="C20:H20" si="3">SUM(C21:C22)</f>
        <v>3</v>
      </c>
      <c r="D20" s="261">
        <f t="shared" si="3"/>
        <v>1</v>
      </c>
      <c r="E20" s="261">
        <f t="shared" si="3"/>
        <v>2</v>
      </c>
      <c r="F20" s="261">
        <f t="shared" si="3"/>
        <v>1</v>
      </c>
      <c r="G20" s="261">
        <f t="shared" si="3"/>
        <v>1</v>
      </c>
      <c r="H20" s="262">
        <f t="shared" si="3"/>
        <v>5</v>
      </c>
    </row>
    <row r="21" spans="1:12" ht="18.75" customHeight="1" x14ac:dyDescent="0.35">
      <c r="A21" s="230" t="s">
        <v>90</v>
      </c>
      <c r="B21" s="260" t="s">
        <v>109</v>
      </c>
      <c r="C21" s="261">
        <v>3</v>
      </c>
      <c r="D21" s="261">
        <v>1</v>
      </c>
      <c r="E21" s="261">
        <v>1</v>
      </c>
      <c r="F21" s="261">
        <v>0</v>
      </c>
      <c r="G21" s="261">
        <v>1</v>
      </c>
      <c r="H21" s="319">
        <v>4</v>
      </c>
    </row>
    <row r="22" spans="1:12" ht="18.75" customHeight="1" x14ac:dyDescent="0.35">
      <c r="A22" s="230"/>
      <c r="B22" s="260" t="s">
        <v>110</v>
      </c>
      <c r="C22" s="261">
        <v>0</v>
      </c>
      <c r="D22" s="261">
        <v>0</v>
      </c>
      <c r="E22" s="261">
        <v>1</v>
      </c>
      <c r="F22" s="261">
        <v>1</v>
      </c>
      <c r="G22" s="261">
        <v>0</v>
      </c>
      <c r="H22" s="319">
        <v>1</v>
      </c>
    </row>
    <row r="23" spans="1:12" ht="12" customHeight="1" x14ac:dyDescent="0.35">
      <c r="A23" s="273"/>
      <c r="B23" s="230"/>
      <c r="C23" s="267"/>
      <c r="D23" s="267"/>
      <c r="E23" s="267"/>
      <c r="F23" s="267"/>
      <c r="G23" s="261"/>
      <c r="H23" s="319"/>
    </row>
    <row r="24" spans="1:12" ht="18.75" customHeight="1" x14ac:dyDescent="0.3">
      <c r="A24" s="260" t="s">
        <v>91</v>
      </c>
      <c r="B24" s="260" t="s">
        <v>108</v>
      </c>
      <c r="C24" s="261">
        <f t="shared" ref="C24:H24" si="4">SUM(C25:C26)</f>
        <v>0</v>
      </c>
      <c r="D24" s="261">
        <f t="shared" si="4"/>
        <v>0</v>
      </c>
      <c r="E24" s="261">
        <f t="shared" si="4"/>
        <v>3</v>
      </c>
      <c r="F24" s="261">
        <f t="shared" si="4"/>
        <v>1</v>
      </c>
      <c r="G24" s="261">
        <f t="shared" si="4"/>
        <v>1</v>
      </c>
      <c r="H24" s="261">
        <f t="shared" si="4"/>
        <v>0</v>
      </c>
    </row>
    <row r="25" spans="1:12" ht="18.75" customHeight="1" x14ac:dyDescent="0.3">
      <c r="A25" s="230"/>
      <c r="B25" s="260" t="s">
        <v>109</v>
      </c>
      <c r="C25" s="261">
        <v>0</v>
      </c>
      <c r="D25" s="261">
        <v>0</v>
      </c>
      <c r="E25" s="261">
        <v>1</v>
      </c>
      <c r="F25" s="261">
        <v>0</v>
      </c>
      <c r="G25" s="261">
        <v>0</v>
      </c>
      <c r="H25" s="261">
        <v>0</v>
      </c>
    </row>
    <row r="26" spans="1:12" ht="18.75" customHeight="1" x14ac:dyDescent="0.3">
      <c r="A26" s="260"/>
      <c r="B26" s="260" t="s">
        <v>110</v>
      </c>
      <c r="C26" s="261">
        <v>0</v>
      </c>
      <c r="D26" s="261">
        <v>0</v>
      </c>
      <c r="E26" s="261">
        <v>2</v>
      </c>
      <c r="F26" s="261">
        <v>1</v>
      </c>
      <c r="G26" s="261">
        <v>1</v>
      </c>
      <c r="H26" s="261">
        <v>0</v>
      </c>
    </row>
    <row r="27" spans="1:12" ht="12" customHeight="1" x14ac:dyDescent="0.35">
      <c r="A27" s="273"/>
      <c r="B27" s="230"/>
      <c r="C27" s="267"/>
      <c r="D27" s="267"/>
      <c r="E27" s="267"/>
      <c r="F27" s="267"/>
      <c r="G27" s="267"/>
      <c r="H27" s="319"/>
    </row>
    <row r="28" spans="1:12" ht="18.75" customHeight="1" x14ac:dyDescent="0.3">
      <c r="A28" s="260" t="s">
        <v>92</v>
      </c>
      <c r="B28" s="260" t="s">
        <v>108</v>
      </c>
      <c r="C28" s="261">
        <f t="shared" ref="C28:H28" si="5">SUM(C29:C30)</f>
        <v>2</v>
      </c>
      <c r="D28" s="261">
        <f t="shared" si="5"/>
        <v>6</v>
      </c>
      <c r="E28" s="261">
        <f t="shared" si="5"/>
        <v>1</v>
      </c>
      <c r="F28" s="261">
        <f t="shared" si="5"/>
        <v>2</v>
      </c>
      <c r="G28" s="261">
        <f t="shared" si="5"/>
        <v>2</v>
      </c>
      <c r="H28" s="262">
        <f t="shared" si="5"/>
        <v>4</v>
      </c>
    </row>
    <row r="29" spans="1:12" ht="18.75" customHeight="1" x14ac:dyDescent="0.35">
      <c r="A29" s="230"/>
      <c r="B29" s="260" t="s">
        <v>109</v>
      </c>
      <c r="C29" s="261">
        <v>1</v>
      </c>
      <c r="D29" s="261">
        <v>5</v>
      </c>
      <c r="E29" s="261">
        <v>1</v>
      </c>
      <c r="F29" s="261">
        <v>1</v>
      </c>
      <c r="G29" s="261">
        <v>2</v>
      </c>
      <c r="H29" s="319">
        <v>4</v>
      </c>
    </row>
    <row r="30" spans="1:12" ht="18.75" customHeight="1" x14ac:dyDescent="0.35">
      <c r="A30" s="260"/>
      <c r="B30" s="260" t="s">
        <v>110</v>
      </c>
      <c r="C30" s="261">
        <v>1</v>
      </c>
      <c r="D30" s="261">
        <v>1</v>
      </c>
      <c r="E30" s="261">
        <v>0</v>
      </c>
      <c r="F30" s="261">
        <v>1</v>
      </c>
      <c r="G30" s="261">
        <v>0</v>
      </c>
      <c r="H30" s="391" t="s">
        <v>236</v>
      </c>
    </row>
    <row r="31" spans="1:12" ht="12" customHeight="1" x14ac:dyDescent="0.35">
      <c r="A31" s="273"/>
      <c r="B31" s="230"/>
      <c r="C31" s="267"/>
      <c r="D31" s="267"/>
      <c r="E31" s="267"/>
      <c r="F31" s="267"/>
      <c r="G31" s="267"/>
      <c r="H31" s="319"/>
    </row>
    <row r="32" spans="1:12" ht="18.75" customHeight="1" x14ac:dyDescent="0.3">
      <c r="A32" s="260" t="s">
        <v>93</v>
      </c>
      <c r="B32" s="260" t="s">
        <v>108</v>
      </c>
      <c r="C32" s="261">
        <f t="shared" ref="C32:H32" si="6">SUM(C33:C34)</f>
        <v>0</v>
      </c>
      <c r="D32" s="261">
        <f t="shared" si="6"/>
        <v>0</v>
      </c>
      <c r="E32" s="261">
        <f t="shared" si="6"/>
        <v>0</v>
      </c>
      <c r="F32" s="261">
        <f t="shared" si="6"/>
        <v>0</v>
      </c>
      <c r="G32" s="261">
        <f t="shared" si="6"/>
        <v>0</v>
      </c>
      <c r="H32" s="261">
        <f t="shared" si="6"/>
        <v>0</v>
      </c>
    </row>
    <row r="33" spans="1:8" ht="18.75" customHeight="1" x14ac:dyDescent="0.3">
      <c r="A33" s="230"/>
      <c r="B33" s="260" t="s">
        <v>109</v>
      </c>
      <c r="C33" s="261">
        <v>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</row>
    <row r="34" spans="1:8" ht="18.75" customHeight="1" x14ac:dyDescent="0.3">
      <c r="A34" s="260"/>
      <c r="B34" s="260" t="s">
        <v>110</v>
      </c>
      <c r="C34" s="261">
        <v>0</v>
      </c>
      <c r="D34" s="261">
        <v>0</v>
      </c>
      <c r="E34" s="261">
        <v>0</v>
      </c>
      <c r="F34" s="261">
        <v>0</v>
      </c>
      <c r="G34" s="261">
        <v>0</v>
      </c>
      <c r="H34" s="261">
        <v>0</v>
      </c>
    </row>
    <row r="35" spans="1:8" ht="12" customHeight="1" x14ac:dyDescent="0.35">
      <c r="A35" s="273"/>
      <c r="B35" s="230"/>
      <c r="C35" s="267"/>
      <c r="D35" s="267"/>
      <c r="E35" s="267"/>
      <c r="F35" s="267"/>
      <c r="G35" s="267"/>
      <c r="H35" s="319"/>
    </row>
    <row r="36" spans="1:8" ht="18.75" customHeight="1" x14ac:dyDescent="0.3">
      <c r="A36" s="260" t="s">
        <v>94</v>
      </c>
      <c r="B36" s="260" t="s">
        <v>108</v>
      </c>
      <c r="C36" s="261">
        <f t="shared" ref="C36:H36" si="7">SUM(C37:C38)</f>
        <v>0</v>
      </c>
      <c r="D36" s="261">
        <f t="shared" si="7"/>
        <v>0</v>
      </c>
      <c r="E36" s="261">
        <f t="shared" si="7"/>
        <v>2</v>
      </c>
      <c r="F36" s="261">
        <f t="shared" si="7"/>
        <v>1</v>
      </c>
      <c r="G36" s="261">
        <f t="shared" si="7"/>
        <v>0</v>
      </c>
      <c r="H36" s="262">
        <f t="shared" si="7"/>
        <v>1</v>
      </c>
    </row>
    <row r="37" spans="1:8" ht="18.75" customHeight="1" x14ac:dyDescent="0.35">
      <c r="A37" s="230"/>
      <c r="B37" s="260" t="s">
        <v>109</v>
      </c>
      <c r="C37" s="261">
        <v>0</v>
      </c>
      <c r="D37" s="261">
        <v>0</v>
      </c>
      <c r="E37" s="261">
        <v>1</v>
      </c>
      <c r="F37" s="261">
        <v>1</v>
      </c>
      <c r="G37" s="261">
        <v>0</v>
      </c>
      <c r="H37" s="319">
        <v>1</v>
      </c>
    </row>
    <row r="38" spans="1:8" ht="18.75" customHeight="1" x14ac:dyDescent="0.3">
      <c r="A38" s="260"/>
      <c r="B38" s="260" t="s">
        <v>110</v>
      </c>
      <c r="C38" s="261">
        <v>0</v>
      </c>
      <c r="D38" s="261">
        <v>0</v>
      </c>
      <c r="E38" s="261">
        <v>1</v>
      </c>
      <c r="F38" s="261">
        <v>0</v>
      </c>
      <c r="G38" s="261">
        <v>0</v>
      </c>
      <c r="H38" s="261">
        <v>0</v>
      </c>
    </row>
    <row r="39" spans="1:8" ht="12" customHeight="1" x14ac:dyDescent="0.35">
      <c r="A39" s="273"/>
      <c r="B39" s="230"/>
      <c r="C39" s="267"/>
      <c r="D39" s="267"/>
      <c r="E39" s="267"/>
      <c r="F39" s="267"/>
      <c r="G39" s="267"/>
      <c r="H39" s="319"/>
    </row>
    <row r="40" spans="1:8" ht="18.75" customHeight="1" x14ac:dyDescent="0.3">
      <c r="A40" s="260" t="s">
        <v>95</v>
      </c>
      <c r="B40" s="260" t="s">
        <v>108</v>
      </c>
      <c r="C40" s="261">
        <f t="shared" ref="C40:H40" si="8">SUM(C41:C42)</f>
        <v>0</v>
      </c>
      <c r="D40" s="261">
        <f t="shared" si="8"/>
        <v>0</v>
      </c>
      <c r="E40" s="261">
        <f t="shared" si="8"/>
        <v>0</v>
      </c>
      <c r="F40" s="261">
        <f t="shared" si="8"/>
        <v>0</v>
      </c>
      <c r="G40" s="261">
        <f t="shared" si="8"/>
        <v>4</v>
      </c>
      <c r="H40" s="261">
        <f t="shared" si="8"/>
        <v>0</v>
      </c>
    </row>
    <row r="41" spans="1:8" ht="18.75" customHeight="1" x14ac:dyDescent="0.3">
      <c r="A41" s="230"/>
      <c r="B41" s="260" t="s">
        <v>109</v>
      </c>
      <c r="C41" s="261">
        <v>0</v>
      </c>
      <c r="D41" s="261">
        <v>0</v>
      </c>
      <c r="E41" s="261">
        <v>0</v>
      </c>
      <c r="F41" s="261">
        <v>0</v>
      </c>
      <c r="G41" s="261">
        <v>4</v>
      </c>
      <c r="H41" s="261">
        <v>0</v>
      </c>
    </row>
    <row r="42" spans="1:8" ht="18.75" customHeight="1" x14ac:dyDescent="0.3">
      <c r="A42" s="260"/>
      <c r="B42" s="260" t="s">
        <v>110</v>
      </c>
      <c r="C42" s="261">
        <v>0</v>
      </c>
      <c r="D42" s="261">
        <v>0</v>
      </c>
      <c r="E42" s="261">
        <v>0</v>
      </c>
      <c r="F42" s="261">
        <v>0</v>
      </c>
      <c r="G42" s="261">
        <v>0</v>
      </c>
      <c r="H42" s="261">
        <v>0</v>
      </c>
    </row>
    <row r="43" spans="1:8" ht="12" customHeight="1" x14ac:dyDescent="0.35">
      <c r="A43" s="273"/>
      <c r="B43" s="230"/>
      <c r="C43" s="267"/>
      <c r="D43" s="267"/>
      <c r="E43" s="267"/>
      <c r="F43" s="267"/>
      <c r="G43" s="267"/>
      <c r="H43" s="319"/>
    </row>
    <row r="44" spans="1:8" ht="18.75" customHeight="1" x14ac:dyDescent="0.3">
      <c r="A44" s="260" t="s">
        <v>96</v>
      </c>
      <c r="B44" s="260" t="s">
        <v>108</v>
      </c>
      <c r="C44" s="261">
        <f t="shared" ref="C44:H44" si="9">SUM(C45:C46)</f>
        <v>2</v>
      </c>
      <c r="D44" s="261">
        <f t="shared" si="9"/>
        <v>1</v>
      </c>
      <c r="E44" s="261">
        <f t="shared" si="9"/>
        <v>1</v>
      </c>
      <c r="F44" s="261">
        <f t="shared" si="9"/>
        <v>1</v>
      </c>
      <c r="G44" s="261">
        <f t="shared" si="9"/>
        <v>0</v>
      </c>
      <c r="H44" s="262">
        <f t="shared" si="9"/>
        <v>4</v>
      </c>
    </row>
    <row r="45" spans="1:8" ht="18.75" customHeight="1" x14ac:dyDescent="0.35">
      <c r="A45" s="230" t="s">
        <v>14</v>
      </c>
      <c r="B45" s="260" t="s">
        <v>109</v>
      </c>
      <c r="C45" s="261">
        <v>1</v>
      </c>
      <c r="D45" s="261">
        <v>0</v>
      </c>
      <c r="E45" s="261">
        <v>0</v>
      </c>
      <c r="F45" s="261">
        <v>1</v>
      </c>
      <c r="G45" s="261">
        <v>0</v>
      </c>
      <c r="H45" s="319">
        <v>2</v>
      </c>
    </row>
    <row r="46" spans="1:8" ht="18.75" customHeight="1" x14ac:dyDescent="0.35">
      <c r="A46" s="273"/>
      <c r="B46" s="260" t="s">
        <v>110</v>
      </c>
      <c r="C46" s="261">
        <v>1</v>
      </c>
      <c r="D46" s="261">
        <v>1</v>
      </c>
      <c r="E46" s="261">
        <v>1</v>
      </c>
      <c r="F46" s="261">
        <v>0</v>
      </c>
      <c r="G46" s="261">
        <v>0</v>
      </c>
      <c r="H46" s="319">
        <v>2</v>
      </c>
    </row>
    <row r="47" spans="1:8" ht="12" customHeight="1" x14ac:dyDescent="0.35">
      <c r="A47" s="260"/>
      <c r="B47" s="230"/>
      <c r="C47" s="267"/>
      <c r="D47" s="267"/>
      <c r="E47" s="267"/>
      <c r="F47" s="267"/>
      <c r="G47" s="267"/>
      <c r="H47" s="319"/>
    </row>
    <row r="48" spans="1:8" ht="18.75" customHeight="1" x14ac:dyDescent="0.3">
      <c r="A48" s="260" t="s">
        <v>15</v>
      </c>
      <c r="B48" s="260" t="s">
        <v>108</v>
      </c>
      <c r="C48" s="261">
        <f t="shared" ref="C48:H48" si="10">SUM(C49:C50)</f>
        <v>0</v>
      </c>
      <c r="D48" s="261">
        <f t="shared" si="10"/>
        <v>0</v>
      </c>
      <c r="E48" s="261">
        <f t="shared" si="10"/>
        <v>0</v>
      </c>
      <c r="F48" s="261">
        <f t="shared" si="10"/>
        <v>0</v>
      </c>
      <c r="G48" s="261">
        <f t="shared" si="10"/>
        <v>0</v>
      </c>
      <c r="H48" s="261">
        <f t="shared" si="10"/>
        <v>0</v>
      </c>
    </row>
    <row r="49" spans="1:9" ht="18.75" customHeight="1" x14ac:dyDescent="0.3">
      <c r="A49" s="230" t="s">
        <v>16</v>
      </c>
      <c r="B49" s="260" t="s">
        <v>109</v>
      </c>
      <c r="C49" s="261">
        <v>0</v>
      </c>
      <c r="D49" s="261">
        <v>0</v>
      </c>
      <c r="E49" s="261">
        <v>0</v>
      </c>
      <c r="F49" s="261">
        <v>0</v>
      </c>
      <c r="G49" s="261">
        <v>0</v>
      </c>
      <c r="H49" s="261">
        <v>0</v>
      </c>
    </row>
    <row r="50" spans="1:9" ht="18.75" customHeight="1" x14ac:dyDescent="0.3">
      <c r="A50" s="260"/>
      <c r="B50" s="260" t="s">
        <v>110</v>
      </c>
      <c r="C50" s="261">
        <v>0</v>
      </c>
      <c r="D50" s="261">
        <v>0</v>
      </c>
      <c r="E50" s="261">
        <v>0</v>
      </c>
      <c r="F50" s="261">
        <v>0</v>
      </c>
      <c r="G50" s="261">
        <v>0</v>
      </c>
      <c r="H50" s="261">
        <v>0</v>
      </c>
    </row>
    <row r="51" spans="1:9" ht="7.5" customHeight="1" x14ac:dyDescent="0.3">
      <c r="A51" s="268"/>
      <c r="B51" s="268"/>
      <c r="C51" s="294"/>
      <c r="D51" s="294"/>
      <c r="E51" s="294"/>
      <c r="F51" s="294"/>
      <c r="G51" s="294"/>
      <c r="H51" s="269"/>
    </row>
    <row r="52" spans="1:9" ht="7.5" customHeight="1" x14ac:dyDescent="0.3">
      <c r="A52" s="271"/>
      <c r="B52" s="271"/>
      <c r="C52" s="295"/>
      <c r="D52" s="295"/>
      <c r="E52" s="295"/>
      <c r="F52" s="295"/>
      <c r="G52" s="295"/>
    </row>
    <row r="53" spans="1:9" ht="18.75" customHeight="1" x14ac:dyDescent="0.3">
      <c r="A53" s="229" t="s">
        <v>0</v>
      </c>
      <c r="B53" s="273" t="s">
        <v>117</v>
      </c>
      <c r="C53" s="299">
        <f t="shared" ref="C53:G55" si="11">C48+C44+C40+C36+C32+C28+C24+C20+C16+C12+C8</f>
        <v>223</v>
      </c>
      <c r="D53" s="299">
        <f t="shared" si="11"/>
        <v>186</v>
      </c>
      <c r="E53" s="299">
        <f t="shared" si="11"/>
        <v>233</v>
      </c>
      <c r="F53" s="299">
        <f t="shared" si="11"/>
        <v>222</v>
      </c>
      <c r="G53" s="299">
        <f t="shared" si="11"/>
        <v>241</v>
      </c>
      <c r="H53" s="299">
        <f>H48+H44+H40+H36+H32+H28+H24+H20+H16+H12+H8</f>
        <v>314</v>
      </c>
      <c r="I53" s="138"/>
    </row>
    <row r="54" spans="1:9" ht="18.75" customHeight="1" x14ac:dyDescent="0.3">
      <c r="A54" s="273" t="s">
        <v>1</v>
      </c>
      <c r="B54" s="229" t="s">
        <v>112</v>
      </c>
      <c r="C54" s="297">
        <f t="shared" si="11"/>
        <v>136</v>
      </c>
      <c r="D54" s="297">
        <f t="shared" si="11"/>
        <v>113</v>
      </c>
      <c r="E54" s="297">
        <f t="shared" si="11"/>
        <v>119</v>
      </c>
      <c r="F54" s="297">
        <f t="shared" si="11"/>
        <v>125</v>
      </c>
      <c r="G54" s="297">
        <f t="shared" si="11"/>
        <v>129</v>
      </c>
      <c r="H54" s="297">
        <f>H49+H45+H41+H37+H33+H29+H25+H21+H17+H13+H9</f>
        <v>187</v>
      </c>
      <c r="I54" s="138"/>
    </row>
    <row r="55" spans="1:9" ht="18.75" customHeight="1" x14ac:dyDescent="0.3">
      <c r="B55" s="229" t="s">
        <v>113</v>
      </c>
      <c r="C55" s="299">
        <f t="shared" si="11"/>
        <v>87</v>
      </c>
      <c r="D55" s="299">
        <f t="shared" si="11"/>
        <v>73</v>
      </c>
      <c r="E55" s="299">
        <f t="shared" si="11"/>
        <v>114</v>
      </c>
      <c r="F55" s="299">
        <f t="shared" si="11"/>
        <v>97</v>
      </c>
      <c r="G55" s="299">
        <f t="shared" si="11"/>
        <v>112</v>
      </c>
      <c r="H55" s="299">
        <f>H50+H46+H42+H38+H34+H30+H26+H22+H18+H14+H10</f>
        <v>127</v>
      </c>
      <c r="I55" s="138"/>
    </row>
    <row r="56" spans="1:9" ht="7.5" customHeight="1" x14ac:dyDescent="0.3">
      <c r="A56" s="300"/>
      <c r="B56" s="300"/>
      <c r="C56" s="279"/>
      <c r="D56" s="279"/>
      <c r="E56" s="279"/>
      <c r="F56" s="279"/>
      <c r="G56" s="301"/>
      <c r="H56" s="301"/>
      <c r="I56" s="138"/>
    </row>
    <row r="57" spans="1:9" x14ac:dyDescent="0.3">
      <c r="A57" s="280"/>
      <c r="B57" s="280"/>
      <c r="C57" s="285"/>
      <c r="D57" s="285"/>
      <c r="E57" s="285"/>
      <c r="F57" s="285"/>
      <c r="G57" s="285"/>
      <c r="H57" s="285"/>
    </row>
    <row r="58" spans="1:9" ht="15.75" customHeight="1" x14ac:dyDescent="0.3">
      <c r="A58" s="280"/>
      <c r="B58" s="282"/>
      <c r="C58" s="244"/>
      <c r="D58" s="244"/>
      <c r="E58" s="283"/>
      <c r="F58" s="244"/>
      <c r="G58" s="284"/>
      <c r="H58" s="284" t="s">
        <v>2</v>
      </c>
    </row>
    <row r="59" spans="1:9" ht="15.75" customHeight="1" x14ac:dyDescent="0.3">
      <c r="A59" s="280"/>
      <c r="B59" s="280"/>
      <c r="C59" s="285"/>
      <c r="D59" s="285"/>
      <c r="E59" s="285"/>
      <c r="F59" s="285"/>
      <c r="G59" s="286"/>
      <c r="H59" s="286" t="s">
        <v>3</v>
      </c>
    </row>
  </sheetData>
  <sheetProtection selectLockedCells="1" selectUnlockedCells="1"/>
  <mergeCells count="1">
    <mergeCell ref="C5:H5"/>
  </mergeCells>
  <printOptions horizontalCentered="1"/>
  <pageMargins left="0.7" right="0.7" top="0.75" bottom="0.75" header="0.3" footer="0.3"/>
  <pageSetup paperSize="9" scale="72" firstPageNumber="50" fitToWidth="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134B6-9B3C-4FDA-AACC-68C2E012C0CF}">
  <sheetPr>
    <tabColor rgb="FF7030A0"/>
  </sheetPr>
  <dimension ref="A1:H59"/>
  <sheetViews>
    <sheetView view="pageBreakPreview" topLeftCell="A37" zoomScale="85" zoomScaleSheetLayoutView="85" workbookViewId="0">
      <selection activeCell="B65" sqref="B65"/>
    </sheetView>
  </sheetViews>
  <sheetFormatPr defaultColWidth="11.44140625" defaultRowHeight="15.6" x14ac:dyDescent="0.3"/>
  <cols>
    <col min="1" max="1" width="33.44140625" style="244" customWidth="1"/>
    <col min="2" max="2" width="20.109375" style="244" customWidth="1"/>
    <col min="3" max="8" width="10.44140625" style="259" customWidth="1"/>
    <col min="9" max="16384" width="11.44140625" style="244"/>
  </cols>
  <sheetData>
    <row r="1" spans="1:8" ht="21.75" customHeight="1" x14ac:dyDescent="0.35">
      <c r="A1" s="241" t="s">
        <v>380</v>
      </c>
      <c r="B1" s="229" t="s">
        <v>258</v>
      </c>
      <c r="C1" s="242"/>
      <c r="D1" s="243"/>
      <c r="E1" s="243"/>
      <c r="F1" s="243"/>
      <c r="G1" s="243"/>
      <c r="H1" s="243"/>
    </row>
    <row r="2" spans="1:8" s="282" customFormat="1" ht="21.75" customHeight="1" x14ac:dyDescent="0.35">
      <c r="A2" s="245" t="s">
        <v>381</v>
      </c>
      <c r="B2" s="230" t="s">
        <v>259</v>
      </c>
      <c r="C2" s="246"/>
      <c r="D2" s="246"/>
      <c r="E2" s="246"/>
      <c r="F2" s="246"/>
      <c r="G2" s="246"/>
      <c r="H2" s="246"/>
    </row>
    <row r="3" spans="1:8" ht="21.75" customHeight="1" x14ac:dyDescent="0.35">
      <c r="A3" s="232"/>
      <c r="B3" s="229"/>
      <c r="C3" s="242"/>
      <c r="D3" s="243"/>
      <c r="E3" s="243"/>
      <c r="F3" s="243"/>
      <c r="G3" s="243"/>
      <c r="H3" s="243"/>
    </row>
    <row r="4" spans="1:8" ht="21.75" customHeight="1" x14ac:dyDescent="0.35">
      <c r="A4" s="247"/>
      <c r="B4" s="247"/>
      <c r="C4" s="242"/>
      <c r="D4" s="242"/>
      <c r="E4" s="248"/>
      <c r="F4" s="288"/>
      <c r="G4" s="389"/>
      <c r="H4" s="389" t="s">
        <v>384</v>
      </c>
    </row>
    <row r="5" spans="1:8" ht="21.75" customHeight="1" x14ac:dyDescent="0.3">
      <c r="A5" s="250" t="s">
        <v>378</v>
      </c>
      <c r="B5" s="251" t="s">
        <v>5</v>
      </c>
      <c r="C5" s="252" t="s">
        <v>219</v>
      </c>
      <c r="D5" s="252"/>
      <c r="E5" s="252"/>
      <c r="F5" s="252"/>
      <c r="G5" s="252"/>
      <c r="H5" s="252"/>
    </row>
    <row r="6" spans="1:8" ht="21.75" customHeight="1" x14ac:dyDescent="0.3">
      <c r="A6" s="253" t="s">
        <v>379</v>
      </c>
      <c r="B6" s="254" t="s">
        <v>7</v>
      </c>
      <c r="C6" s="255">
        <v>2017</v>
      </c>
      <c r="D6" s="255">
        <v>2018</v>
      </c>
      <c r="E6" s="255">
        <v>2019</v>
      </c>
      <c r="F6" s="255">
        <v>2020</v>
      </c>
      <c r="G6" s="255">
        <v>2021</v>
      </c>
      <c r="H6" s="255">
        <v>2022</v>
      </c>
    </row>
    <row r="7" spans="1:8" ht="7.5" customHeight="1" x14ac:dyDescent="0.35">
      <c r="A7" s="257"/>
      <c r="B7" s="247"/>
      <c r="C7" s="258"/>
      <c r="D7" s="258"/>
      <c r="E7" s="258"/>
      <c r="F7" s="258"/>
      <c r="G7" s="258"/>
    </row>
    <row r="8" spans="1:8" ht="18.75" customHeight="1" x14ac:dyDescent="0.3">
      <c r="A8" s="260" t="s">
        <v>123</v>
      </c>
      <c r="B8" s="260" t="s">
        <v>108</v>
      </c>
      <c r="C8" s="261">
        <f t="shared" ref="C8:H8" si="0">SUM(C9:C10)</f>
        <v>28</v>
      </c>
      <c r="D8" s="261">
        <f t="shared" si="0"/>
        <v>3</v>
      </c>
      <c r="E8" s="261">
        <f t="shared" si="0"/>
        <v>23</v>
      </c>
      <c r="F8" s="261">
        <f t="shared" si="0"/>
        <v>0</v>
      </c>
      <c r="G8" s="261">
        <f t="shared" si="0"/>
        <v>34</v>
      </c>
      <c r="H8" s="310">
        <f t="shared" si="0"/>
        <v>21</v>
      </c>
    </row>
    <row r="9" spans="1:8" ht="18.75" customHeight="1" x14ac:dyDescent="0.3">
      <c r="A9" s="260" t="s">
        <v>124</v>
      </c>
      <c r="B9" s="260" t="s">
        <v>109</v>
      </c>
      <c r="C9" s="261">
        <v>14</v>
      </c>
      <c r="D9" s="261">
        <v>1</v>
      </c>
      <c r="E9" s="261">
        <v>18</v>
      </c>
      <c r="F9" s="261">
        <v>0</v>
      </c>
      <c r="G9" s="261">
        <v>23</v>
      </c>
      <c r="H9" s="244">
        <v>11</v>
      </c>
    </row>
    <row r="10" spans="1:8" ht="18.75" customHeight="1" x14ac:dyDescent="0.3">
      <c r="A10" s="230" t="s">
        <v>85</v>
      </c>
      <c r="B10" s="260" t="s">
        <v>110</v>
      </c>
      <c r="C10" s="261">
        <v>14</v>
      </c>
      <c r="D10" s="261">
        <v>2</v>
      </c>
      <c r="E10" s="261">
        <v>5</v>
      </c>
      <c r="F10" s="261">
        <v>0</v>
      </c>
      <c r="G10" s="261">
        <v>11</v>
      </c>
      <c r="H10" s="244">
        <v>10</v>
      </c>
    </row>
    <row r="11" spans="1:8" ht="12" customHeight="1" x14ac:dyDescent="0.3">
      <c r="A11" s="260"/>
      <c r="B11" s="230"/>
      <c r="C11" s="267"/>
      <c r="D11" s="267"/>
      <c r="E11" s="267"/>
      <c r="F11" s="267"/>
      <c r="G11" s="267"/>
      <c r="H11" s="244"/>
    </row>
    <row r="12" spans="1:8" ht="18.75" customHeight="1" x14ac:dyDescent="0.3">
      <c r="A12" s="260" t="s">
        <v>86</v>
      </c>
      <c r="B12" s="260" t="s">
        <v>108</v>
      </c>
      <c r="C12" s="261">
        <f t="shared" ref="C12:H12" si="1">SUM(C13:C14)</f>
        <v>34</v>
      </c>
      <c r="D12" s="261">
        <f t="shared" si="1"/>
        <v>30</v>
      </c>
      <c r="E12" s="261">
        <f t="shared" si="1"/>
        <v>46</v>
      </c>
      <c r="F12" s="261">
        <f t="shared" si="1"/>
        <v>7</v>
      </c>
      <c r="G12" s="261">
        <f t="shared" si="1"/>
        <v>37</v>
      </c>
      <c r="H12" s="310">
        <f t="shared" si="1"/>
        <v>34</v>
      </c>
    </row>
    <row r="13" spans="1:8" ht="18.75" customHeight="1" x14ac:dyDescent="0.3">
      <c r="A13" s="230" t="s">
        <v>87</v>
      </c>
      <c r="B13" s="260" t="s">
        <v>109</v>
      </c>
      <c r="C13" s="261">
        <v>17</v>
      </c>
      <c r="D13" s="261">
        <v>12</v>
      </c>
      <c r="E13" s="261">
        <v>25</v>
      </c>
      <c r="F13" s="261">
        <v>4</v>
      </c>
      <c r="G13" s="261">
        <v>19</v>
      </c>
      <c r="H13" s="244">
        <v>17</v>
      </c>
    </row>
    <row r="14" spans="1:8" ht="18.75" customHeight="1" x14ac:dyDescent="0.3">
      <c r="A14" s="260"/>
      <c r="B14" s="260" t="s">
        <v>110</v>
      </c>
      <c r="C14" s="261">
        <v>17</v>
      </c>
      <c r="D14" s="261">
        <v>18</v>
      </c>
      <c r="E14" s="261">
        <v>21</v>
      </c>
      <c r="F14" s="261">
        <v>3</v>
      </c>
      <c r="G14" s="261">
        <v>18</v>
      </c>
      <c r="H14" s="244">
        <v>17</v>
      </c>
    </row>
    <row r="15" spans="1:8" ht="12" customHeight="1" x14ac:dyDescent="0.3">
      <c r="A15" s="260"/>
      <c r="B15" s="230"/>
      <c r="C15" s="267"/>
      <c r="D15" s="267"/>
      <c r="E15" s="267"/>
      <c r="F15" s="267"/>
      <c r="G15" s="267"/>
      <c r="H15" s="244"/>
    </row>
    <row r="16" spans="1:8" ht="18.75" customHeight="1" x14ac:dyDescent="0.3">
      <c r="A16" s="260" t="s">
        <v>88</v>
      </c>
      <c r="B16" s="260" t="s">
        <v>108</v>
      </c>
      <c r="C16" s="261">
        <f t="shared" ref="C16:H16" si="2">SUM(C17:C18)</f>
        <v>26</v>
      </c>
      <c r="D16" s="261">
        <f t="shared" si="2"/>
        <v>0</v>
      </c>
      <c r="E16" s="261">
        <f t="shared" si="2"/>
        <v>13</v>
      </c>
      <c r="F16" s="261">
        <f t="shared" si="2"/>
        <v>0</v>
      </c>
      <c r="G16" s="261">
        <f t="shared" si="2"/>
        <v>26</v>
      </c>
      <c r="H16" s="310">
        <f t="shared" si="2"/>
        <v>14</v>
      </c>
    </row>
    <row r="17" spans="1:8" ht="18.75" customHeight="1" x14ac:dyDescent="0.3">
      <c r="A17" s="230"/>
      <c r="B17" s="260" t="s">
        <v>109</v>
      </c>
      <c r="C17" s="261">
        <v>15</v>
      </c>
      <c r="D17" s="261">
        <v>0</v>
      </c>
      <c r="E17" s="261">
        <v>9</v>
      </c>
      <c r="F17" s="261">
        <v>0</v>
      </c>
      <c r="G17" s="261">
        <v>17</v>
      </c>
      <c r="H17" s="244">
        <v>8</v>
      </c>
    </row>
    <row r="18" spans="1:8" ht="18.75" customHeight="1" x14ac:dyDescent="0.3">
      <c r="A18" s="260"/>
      <c r="B18" s="260" t="s">
        <v>110</v>
      </c>
      <c r="C18" s="261">
        <v>11</v>
      </c>
      <c r="D18" s="261">
        <v>0</v>
      </c>
      <c r="E18" s="261">
        <v>4</v>
      </c>
      <c r="F18" s="261">
        <v>0</v>
      </c>
      <c r="G18" s="261">
        <v>9</v>
      </c>
      <c r="H18" s="244">
        <v>6</v>
      </c>
    </row>
    <row r="19" spans="1:8" ht="12" customHeight="1" x14ac:dyDescent="0.3">
      <c r="A19" s="230"/>
      <c r="B19" s="230"/>
      <c r="C19" s="261"/>
      <c r="D19" s="261"/>
      <c r="E19" s="261"/>
      <c r="F19" s="261"/>
      <c r="G19" s="261"/>
      <c r="H19" s="244"/>
    </row>
    <row r="20" spans="1:8" ht="18.75" customHeight="1" x14ac:dyDescent="0.3">
      <c r="A20" s="260" t="s">
        <v>89</v>
      </c>
      <c r="B20" s="260" t="s">
        <v>108</v>
      </c>
      <c r="C20" s="261">
        <f t="shared" ref="C20:H20" si="3">SUM(C21:C22)</f>
        <v>0</v>
      </c>
      <c r="D20" s="261">
        <f t="shared" si="3"/>
        <v>0</v>
      </c>
      <c r="E20" s="261">
        <f t="shared" si="3"/>
        <v>0</v>
      </c>
      <c r="F20" s="261">
        <f t="shared" si="3"/>
        <v>0</v>
      </c>
      <c r="G20" s="261">
        <f t="shared" si="3"/>
        <v>0</v>
      </c>
      <c r="H20" s="261">
        <f t="shared" si="3"/>
        <v>0</v>
      </c>
    </row>
    <row r="21" spans="1:8" ht="18.75" customHeight="1" x14ac:dyDescent="0.3">
      <c r="A21" s="230" t="s">
        <v>90</v>
      </c>
      <c r="B21" s="260" t="s">
        <v>109</v>
      </c>
      <c r="C21" s="261">
        <v>0</v>
      </c>
      <c r="D21" s="261">
        <v>0</v>
      </c>
      <c r="E21" s="261">
        <v>0</v>
      </c>
      <c r="F21" s="261">
        <v>0</v>
      </c>
      <c r="G21" s="261">
        <v>0</v>
      </c>
      <c r="H21" s="261">
        <v>0</v>
      </c>
    </row>
    <row r="22" spans="1:8" ht="18.75" customHeight="1" x14ac:dyDescent="0.3">
      <c r="A22" s="230"/>
      <c r="B22" s="260" t="s">
        <v>110</v>
      </c>
      <c r="C22" s="261">
        <v>0</v>
      </c>
      <c r="D22" s="261">
        <v>0</v>
      </c>
      <c r="E22" s="261">
        <v>0</v>
      </c>
      <c r="F22" s="261">
        <v>0</v>
      </c>
      <c r="G22" s="261">
        <v>0</v>
      </c>
      <c r="H22" s="261">
        <v>0</v>
      </c>
    </row>
    <row r="23" spans="1:8" ht="12" customHeight="1" x14ac:dyDescent="0.3">
      <c r="A23" s="273"/>
      <c r="B23" s="230"/>
      <c r="C23" s="267"/>
      <c r="D23" s="267"/>
      <c r="E23" s="267"/>
      <c r="F23" s="267"/>
      <c r="G23" s="267"/>
      <c r="H23" s="267"/>
    </row>
    <row r="24" spans="1:8" ht="18.75" customHeight="1" x14ac:dyDescent="0.3">
      <c r="A24" s="260" t="s">
        <v>91</v>
      </c>
      <c r="B24" s="260" t="s">
        <v>108</v>
      </c>
      <c r="C24" s="261">
        <f t="shared" ref="C24:H24" si="4">SUM(C25:C26)</f>
        <v>0</v>
      </c>
      <c r="D24" s="261">
        <f t="shared" si="4"/>
        <v>0</v>
      </c>
      <c r="E24" s="261">
        <f t="shared" si="4"/>
        <v>0</v>
      </c>
      <c r="F24" s="261">
        <f t="shared" si="4"/>
        <v>0</v>
      </c>
      <c r="G24" s="261">
        <f t="shared" si="4"/>
        <v>0</v>
      </c>
      <c r="H24" s="261">
        <f t="shared" si="4"/>
        <v>0</v>
      </c>
    </row>
    <row r="25" spans="1:8" ht="18.75" customHeight="1" x14ac:dyDescent="0.3">
      <c r="A25" s="230"/>
      <c r="B25" s="260" t="s">
        <v>109</v>
      </c>
      <c r="C25" s="261">
        <v>0</v>
      </c>
      <c r="D25" s="261">
        <v>0</v>
      </c>
      <c r="E25" s="261">
        <v>0</v>
      </c>
      <c r="F25" s="261">
        <v>0</v>
      </c>
      <c r="G25" s="261">
        <v>0</v>
      </c>
      <c r="H25" s="261">
        <v>0</v>
      </c>
    </row>
    <row r="26" spans="1:8" ht="18.75" customHeight="1" x14ac:dyDescent="0.3">
      <c r="A26" s="260"/>
      <c r="B26" s="260" t="s">
        <v>110</v>
      </c>
      <c r="C26" s="261">
        <v>0</v>
      </c>
      <c r="D26" s="261">
        <v>0</v>
      </c>
      <c r="E26" s="261">
        <v>0</v>
      </c>
      <c r="F26" s="261">
        <v>0</v>
      </c>
      <c r="G26" s="261">
        <v>0</v>
      </c>
      <c r="H26" s="261">
        <v>0</v>
      </c>
    </row>
    <row r="27" spans="1:8" ht="12" customHeight="1" x14ac:dyDescent="0.3">
      <c r="A27" s="273"/>
      <c r="B27" s="230"/>
      <c r="C27" s="267"/>
      <c r="D27" s="267"/>
      <c r="E27" s="267"/>
      <c r="F27" s="267"/>
      <c r="G27" s="267"/>
      <c r="H27" s="267"/>
    </row>
    <row r="28" spans="1:8" ht="18.75" customHeight="1" x14ac:dyDescent="0.3">
      <c r="A28" s="260" t="s">
        <v>92</v>
      </c>
      <c r="B28" s="260" t="s">
        <v>108</v>
      </c>
      <c r="C28" s="261">
        <f t="shared" ref="C28:H28" si="5">SUM(C29:C30)</f>
        <v>0</v>
      </c>
      <c r="D28" s="261">
        <f t="shared" si="5"/>
        <v>0</v>
      </c>
      <c r="E28" s="261">
        <f t="shared" si="5"/>
        <v>0</v>
      </c>
      <c r="F28" s="261">
        <f t="shared" si="5"/>
        <v>0</v>
      </c>
      <c r="G28" s="261">
        <f t="shared" si="5"/>
        <v>0</v>
      </c>
      <c r="H28" s="261">
        <f t="shared" si="5"/>
        <v>0</v>
      </c>
    </row>
    <row r="29" spans="1:8" ht="18.75" customHeight="1" x14ac:dyDescent="0.3">
      <c r="A29" s="230"/>
      <c r="B29" s="260" t="s">
        <v>109</v>
      </c>
      <c r="C29" s="261">
        <v>0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</row>
    <row r="30" spans="1:8" ht="18.75" customHeight="1" x14ac:dyDescent="0.3">
      <c r="A30" s="260"/>
      <c r="B30" s="260" t="s">
        <v>110</v>
      </c>
      <c r="C30" s="261">
        <v>0</v>
      </c>
      <c r="D30" s="261">
        <v>0</v>
      </c>
      <c r="E30" s="261">
        <v>0</v>
      </c>
      <c r="F30" s="261">
        <v>0</v>
      </c>
      <c r="G30" s="261">
        <v>0</v>
      </c>
      <c r="H30" s="261">
        <v>0</v>
      </c>
    </row>
    <row r="31" spans="1:8" ht="12" customHeight="1" x14ac:dyDescent="0.3">
      <c r="A31" s="273"/>
      <c r="B31" s="230"/>
      <c r="C31" s="267"/>
      <c r="D31" s="267"/>
      <c r="E31" s="267"/>
      <c r="F31" s="267"/>
      <c r="G31" s="267"/>
      <c r="H31" s="267"/>
    </row>
    <row r="32" spans="1:8" ht="18.75" customHeight="1" x14ac:dyDescent="0.3">
      <c r="A32" s="260" t="s">
        <v>93</v>
      </c>
      <c r="B32" s="260" t="s">
        <v>108</v>
      </c>
      <c r="C32" s="261">
        <f t="shared" ref="C32:H32" si="6">SUM(C33:C34)</f>
        <v>0</v>
      </c>
      <c r="D32" s="261">
        <f t="shared" si="6"/>
        <v>2</v>
      </c>
      <c r="E32" s="261">
        <f t="shared" si="6"/>
        <v>0</v>
      </c>
      <c r="F32" s="261">
        <f t="shared" si="6"/>
        <v>0</v>
      </c>
      <c r="G32" s="261">
        <f t="shared" si="6"/>
        <v>0</v>
      </c>
      <c r="H32" s="261">
        <f t="shared" si="6"/>
        <v>0</v>
      </c>
    </row>
    <row r="33" spans="1:8" ht="18.75" customHeight="1" x14ac:dyDescent="0.3">
      <c r="A33" s="230"/>
      <c r="B33" s="260" t="s">
        <v>109</v>
      </c>
      <c r="C33" s="261">
        <v>0</v>
      </c>
      <c r="D33" s="261">
        <v>2</v>
      </c>
      <c r="E33" s="261">
        <v>0</v>
      </c>
      <c r="F33" s="261">
        <v>0</v>
      </c>
      <c r="G33" s="261">
        <v>0</v>
      </c>
      <c r="H33" s="261">
        <v>0</v>
      </c>
    </row>
    <row r="34" spans="1:8" ht="18.75" customHeight="1" x14ac:dyDescent="0.3">
      <c r="A34" s="260"/>
      <c r="B34" s="260" t="s">
        <v>110</v>
      </c>
      <c r="C34" s="261">
        <v>0</v>
      </c>
      <c r="D34" s="261">
        <v>0</v>
      </c>
      <c r="E34" s="261">
        <v>0</v>
      </c>
      <c r="F34" s="261">
        <v>0</v>
      </c>
      <c r="G34" s="261">
        <v>0</v>
      </c>
      <c r="H34" s="261">
        <v>0</v>
      </c>
    </row>
    <row r="35" spans="1:8" ht="12" customHeight="1" x14ac:dyDescent="0.3">
      <c r="A35" s="273"/>
      <c r="B35" s="230"/>
      <c r="C35" s="267"/>
      <c r="D35" s="267"/>
      <c r="E35" s="267"/>
      <c r="F35" s="267"/>
      <c r="G35" s="267"/>
      <c r="H35" s="267"/>
    </row>
    <row r="36" spans="1:8" ht="18.75" customHeight="1" x14ac:dyDescent="0.3">
      <c r="A36" s="260" t="s">
        <v>94</v>
      </c>
      <c r="B36" s="260" t="s">
        <v>108</v>
      </c>
      <c r="C36" s="261">
        <f t="shared" ref="C36:H36" si="7">SUM(C37:C38)</f>
        <v>0</v>
      </c>
      <c r="D36" s="261">
        <f t="shared" si="7"/>
        <v>0</v>
      </c>
      <c r="E36" s="261">
        <f t="shared" si="7"/>
        <v>0</v>
      </c>
      <c r="F36" s="261">
        <f t="shared" si="7"/>
        <v>0</v>
      </c>
      <c r="G36" s="261">
        <f t="shared" si="7"/>
        <v>0</v>
      </c>
      <c r="H36" s="261">
        <f t="shared" si="7"/>
        <v>0</v>
      </c>
    </row>
    <row r="37" spans="1:8" ht="18.75" customHeight="1" x14ac:dyDescent="0.3">
      <c r="A37" s="230"/>
      <c r="B37" s="260" t="s">
        <v>109</v>
      </c>
      <c r="C37" s="261">
        <v>0</v>
      </c>
      <c r="D37" s="261">
        <v>0</v>
      </c>
      <c r="E37" s="261">
        <v>0</v>
      </c>
      <c r="F37" s="261">
        <v>0</v>
      </c>
      <c r="G37" s="261">
        <v>0</v>
      </c>
      <c r="H37" s="261">
        <v>0</v>
      </c>
    </row>
    <row r="38" spans="1:8" ht="18.75" customHeight="1" x14ac:dyDescent="0.3">
      <c r="A38" s="260"/>
      <c r="B38" s="260" t="s">
        <v>110</v>
      </c>
      <c r="C38" s="261">
        <v>0</v>
      </c>
      <c r="D38" s="261">
        <v>0</v>
      </c>
      <c r="E38" s="261">
        <v>0</v>
      </c>
      <c r="F38" s="261">
        <v>0</v>
      </c>
      <c r="G38" s="261">
        <v>0</v>
      </c>
      <c r="H38" s="261">
        <v>0</v>
      </c>
    </row>
    <row r="39" spans="1:8" ht="12" customHeight="1" x14ac:dyDescent="0.3">
      <c r="A39" s="273"/>
      <c r="B39" s="230"/>
      <c r="C39" s="267"/>
      <c r="D39" s="267"/>
      <c r="E39" s="267"/>
      <c r="F39" s="267"/>
      <c r="G39" s="267"/>
      <c r="H39" s="267"/>
    </row>
    <row r="40" spans="1:8" ht="18.75" customHeight="1" x14ac:dyDescent="0.3">
      <c r="A40" s="260" t="s">
        <v>95</v>
      </c>
      <c r="B40" s="260" t="s">
        <v>108</v>
      </c>
      <c r="C40" s="261">
        <f t="shared" ref="C40:H40" si="8">SUM(C41:C42)</f>
        <v>0</v>
      </c>
      <c r="D40" s="261">
        <f t="shared" si="8"/>
        <v>0</v>
      </c>
      <c r="E40" s="261">
        <f t="shared" si="8"/>
        <v>0</v>
      </c>
      <c r="F40" s="261">
        <f t="shared" si="8"/>
        <v>0</v>
      </c>
      <c r="G40" s="261">
        <f t="shared" si="8"/>
        <v>0</v>
      </c>
      <c r="H40" s="261">
        <f t="shared" si="8"/>
        <v>0</v>
      </c>
    </row>
    <row r="41" spans="1:8" ht="18.75" customHeight="1" x14ac:dyDescent="0.3">
      <c r="A41" s="230"/>
      <c r="B41" s="260" t="s">
        <v>109</v>
      </c>
      <c r="C41" s="261">
        <v>0</v>
      </c>
      <c r="D41" s="261">
        <v>0</v>
      </c>
      <c r="E41" s="261">
        <v>0</v>
      </c>
      <c r="F41" s="261">
        <v>0</v>
      </c>
      <c r="G41" s="261">
        <v>0</v>
      </c>
      <c r="H41" s="261">
        <v>0</v>
      </c>
    </row>
    <row r="42" spans="1:8" ht="18.75" customHeight="1" x14ac:dyDescent="0.3">
      <c r="A42" s="260"/>
      <c r="B42" s="260" t="s">
        <v>110</v>
      </c>
      <c r="C42" s="261">
        <v>0</v>
      </c>
      <c r="D42" s="261">
        <v>0</v>
      </c>
      <c r="E42" s="261">
        <v>0</v>
      </c>
      <c r="F42" s="261">
        <v>0</v>
      </c>
      <c r="G42" s="261">
        <v>0</v>
      </c>
      <c r="H42" s="261">
        <v>0</v>
      </c>
    </row>
    <row r="43" spans="1:8" ht="12" customHeight="1" x14ac:dyDescent="0.3">
      <c r="A43" s="273"/>
      <c r="B43" s="230"/>
      <c r="C43" s="267"/>
      <c r="D43" s="267"/>
      <c r="E43" s="267"/>
      <c r="F43" s="267"/>
      <c r="G43" s="267"/>
      <c r="H43" s="267"/>
    </row>
    <row r="44" spans="1:8" ht="18.75" customHeight="1" x14ac:dyDescent="0.3">
      <c r="A44" s="260" t="s">
        <v>96</v>
      </c>
      <c r="B44" s="260" t="s">
        <v>108</v>
      </c>
      <c r="C44" s="261">
        <f t="shared" ref="C44:H44" si="9">SUM(C45:C46)</f>
        <v>1</v>
      </c>
      <c r="D44" s="261">
        <f t="shared" si="9"/>
        <v>0</v>
      </c>
      <c r="E44" s="261">
        <f t="shared" si="9"/>
        <v>0</v>
      </c>
      <c r="F44" s="261">
        <f t="shared" si="9"/>
        <v>1</v>
      </c>
      <c r="G44" s="261">
        <f t="shared" si="9"/>
        <v>0</v>
      </c>
      <c r="H44" s="261">
        <f t="shared" si="9"/>
        <v>0</v>
      </c>
    </row>
    <row r="45" spans="1:8" ht="18.75" customHeight="1" x14ac:dyDescent="0.3">
      <c r="A45" s="230" t="s">
        <v>14</v>
      </c>
      <c r="B45" s="260" t="s">
        <v>109</v>
      </c>
      <c r="C45" s="261">
        <v>0</v>
      </c>
      <c r="D45" s="261">
        <v>0</v>
      </c>
      <c r="E45" s="261">
        <v>0</v>
      </c>
      <c r="F45" s="261">
        <v>1</v>
      </c>
      <c r="G45" s="261">
        <v>0</v>
      </c>
      <c r="H45" s="261">
        <v>0</v>
      </c>
    </row>
    <row r="46" spans="1:8" ht="18.75" customHeight="1" x14ac:dyDescent="0.3">
      <c r="A46" s="273"/>
      <c r="B46" s="260" t="s">
        <v>110</v>
      </c>
      <c r="C46" s="261">
        <v>1</v>
      </c>
      <c r="D46" s="261">
        <v>0</v>
      </c>
      <c r="E46" s="261">
        <v>0</v>
      </c>
      <c r="F46" s="261">
        <v>0</v>
      </c>
      <c r="G46" s="261">
        <v>0</v>
      </c>
      <c r="H46" s="261">
        <v>0</v>
      </c>
    </row>
    <row r="47" spans="1:8" ht="12" customHeight="1" x14ac:dyDescent="0.3">
      <c r="A47" s="260"/>
      <c r="B47" s="230"/>
      <c r="C47" s="267"/>
      <c r="D47" s="267"/>
      <c r="E47" s="267"/>
      <c r="F47" s="267"/>
      <c r="G47" s="267"/>
      <c r="H47" s="267"/>
    </row>
    <row r="48" spans="1:8" ht="18.75" customHeight="1" x14ac:dyDescent="0.3">
      <c r="A48" s="260" t="s">
        <v>15</v>
      </c>
      <c r="B48" s="260" t="s">
        <v>108</v>
      </c>
      <c r="C48" s="261">
        <f t="shared" ref="C48:H48" si="10">SUM(C49:C50)</f>
        <v>0</v>
      </c>
      <c r="D48" s="261">
        <f t="shared" si="10"/>
        <v>0</v>
      </c>
      <c r="E48" s="261">
        <f t="shared" si="10"/>
        <v>0</v>
      </c>
      <c r="F48" s="261">
        <f t="shared" si="10"/>
        <v>0</v>
      </c>
      <c r="G48" s="261">
        <f t="shared" si="10"/>
        <v>0</v>
      </c>
      <c r="H48" s="261">
        <f t="shared" si="10"/>
        <v>0</v>
      </c>
    </row>
    <row r="49" spans="1:8" ht="18.75" customHeight="1" x14ac:dyDescent="0.3">
      <c r="A49" s="230" t="s">
        <v>16</v>
      </c>
      <c r="B49" s="260" t="s">
        <v>109</v>
      </c>
      <c r="C49" s="261">
        <v>0</v>
      </c>
      <c r="D49" s="261">
        <v>0</v>
      </c>
      <c r="E49" s="261">
        <v>0</v>
      </c>
      <c r="F49" s="261">
        <v>0</v>
      </c>
      <c r="G49" s="261">
        <v>0</v>
      </c>
      <c r="H49" s="261">
        <v>0</v>
      </c>
    </row>
    <row r="50" spans="1:8" ht="18.75" customHeight="1" x14ac:dyDescent="0.3">
      <c r="A50" s="260"/>
      <c r="B50" s="260" t="s">
        <v>110</v>
      </c>
      <c r="C50" s="261">
        <v>0</v>
      </c>
      <c r="D50" s="261">
        <v>0</v>
      </c>
      <c r="E50" s="261">
        <v>0</v>
      </c>
      <c r="F50" s="261">
        <v>0</v>
      </c>
      <c r="G50" s="261">
        <v>0</v>
      </c>
      <c r="H50" s="261">
        <v>0</v>
      </c>
    </row>
    <row r="51" spans="1:8" ht="7.5" customHeight="1" x14ac:dyDescent="0.3">
      <c r="A51" s="268"/>
      <c r="B51" s="268"/>
      <c r="C51" s="294"/>
      <c r="D51" s="294"/>
      <c r="E51" s="294"/>
      <c r="F51" s="294"/>
      <c r="G51" s="294"/>
      <c r="H51" s="269"/>
    </row>
    <row r="52" spans="1:8" ht="7.5" customHeight="1" x14ac:dyDescent="0.3">
      <c r="A52" s="271"/>
      <c r="B52" s="271"/>
      <c r="C52" s="295"/>
      <c r="D52" s="295"/>
      <c r="E52" s="295"/>
      <c r="F52" s="295"/>
      <c r="G52" s="295"/>
    </row>
    <row r="53" spans="1:8" ht="18.75" customHeight="1" x14ac:dyDescent="0.3">
      <c r="A53" s="229" t="s">
        <v>0</v>
      </c>
      <c r="B53" s="273" t="s">
        <v>117</v>
      </c>
      <c r="C53" s="299">
        <f t="shared" ref="C53:G55" si="11">C48+C44+C40+C36+C32+C28+C24+C20+C16+C12+C8</f>
        <v>89</v>
      </c>
      <c r="D53" s="299">
        <f t="shared" si="11"/>
        <v>35</v>
      </c>
      <c r="E53" s="299">
        <f t="shared" si="11"/>
        <v>82</v>
      </c>
      <c r="F53" s="299">
        <f t="shared" si="11"/>
        <v>8</v>
      </c>
      <c r="G53" s="299">
        <f t="shared" si="11"/>
        <v>97</v>
      </c>
      <c r="H53" s="299">
        <f>H48+H44+H40+H36+H32+H28+H24+H20+H16+H12+H8</f>
        <v>69</v>
      </c>
    </row>
    <row r="54" spans="1:8" ht="18.75" customHeight="1" x14ac:dyDescent="0.3">
      <c r="A54" s="273" t="s">
        <v>1</v>
      </c>
      <c r="B54" s="229" t="s">
        <v>112</v>
      </c>
      <c r="C54" s="296">
        <f t="shared" si="11"/>
        <v>46</v>
      </c>
      <c r="D54" s="296">
        <f t="shared" si="11"/>
        <v>15</v>
      </c>
      <c r="E54" s="297">
        <f t="shared" si="11"/>
        <v>52</v>
      </c>
      <c r="F54" s="297">
        <f t="shared" si="11"/>
        <v>5</v>
      </c>
      <c r="G54" s="297">
        <f t="shared" si="11"/>
        <v>59</v>
      </c>
      <c r="H54" s="297">
        <f>H49+H45+H41+H37+H33+H29+H25+H21+H17+H13+H9</f>
        <v>36</v>
      </c>
    </row>
    <row r="55" spans="1:8" ht="18.75" customHeight="1" x14ac:dyDescent="0.3">
      <c r="B55" s="229" t="s">
        <v>113</v>
      </c>
      <c r="C55" s="299">
        <f t="shared" si="11"/>
        <v>43</v>
      </c>
      <c r="D55" s="299">
        <f t="shared" si="11"/>
        <v>20</v>
      </c>
      <c r="E55" s="299">
        <f t="shared" si="11"/>
        <v>30</v>
      </c>
      <c r="F55" s="299">
        <f t="shared" si="11"/>
        <v>3</v>
      </c>
      <c r="G55" s="299">
        <f t="shared" si="11"/>
        <v>38</v>
      </c>
      <c r="H55" s="299">
        <f>H50+H46+H42+H38+H34+H30+H26+H22+H18+H14+H10</f>
        <v>33</v>
      </c>
    </row>
    <row r="56" spans="1:8" ht="7.5" customHeight="1" x14ac:dyDescent="0.3">
      <c r="A56" s="300"/>
      <c r="B56" s="300"/>
      <c r="C56" s="279"/>
      <c r="D56" s="279"/>
      <c r="E56" s="279"/>
      <c r="F56" s="279"/>
      <c r="G56" s="301"/>
      <c r="H56" s="301"/>
    </row>
    <row r="57" spans="1:8" x14ac:dyDescent="0.3">
      <c r="A57" s="280"/>
      <c r="B57" s="280"/>
      <c r="C57" s="285"/>
      <c r="D57" s="285"/>
      <c r="E57" s="285"/>
      <c r="F57" s="285"/>
      <c r="G57" s="285"/>
      <c r="H57" s="285"/>
    </row>
    <row r="58" spans="1:8" ht="15.75" customHeight="1" x14ac:dyDescent="0.3">
      <c r="A58" s="280"/>
      <c r="B58" s="282"/>
      <c r="C58" s="244"/>
      <c r="D58" s="244"/>
      <c r="E58" s="283"/>
      <c r="F58" s="244"/>
      <c r="G58" s="284"/>
      <c r="H58" s="284" t="s">
        <v>2</v>
      </c>
    </row>
    <row r="59" spans="1:8" ht="15.75" customHeight="1" x14ac:dyDescent="0.3">
      <c r="A59" s="280"/>
      <c r="B59" s="280"/>
      <c r="C59" s="285"/>
      <c r="D59" s="285"/>
      <c r="E59" s="285"/>
      <c r="F59" s="285"/>
      <c r="G59" s="286"/>
      <c r="H59" s="286" t="s">
        <v>3</v>
      </c>
    </row>
  </sheetData>
  <sheetProtection selectLockedCells="1" selectUnlockedCells="1"/>
  <mergeCells count="1">
    <mergeCell ref="C5:H5"/>
  </mergeCells>
  <printOptions horizontalCentered="1"/>
  <pageMargins left="0.7" right="0.7" top="0.75" bottom="0.75" header="0.3" footer="0.3"/>
  <pageSetup paperSize="9" scale="72" firstPageNumber="50" fitToWidth="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A495D-DAB7-4529-8F93-6EAFE1908388}">
  <sheetPr>
    <tabColor rgb="FF7030A0"/>
  </sheetPr>
  <dimension ref="A1:H59"/>
  <sheetViews>
    <sheetView view="pageBreakPreview" topLeftCell="A34" zoomScale="70" zoomScaleSheetLayoutView="70" workbookViewId="0">
      <selection activeCell="B65" sqref="B65"/>
    </sheetView>
  </sheetViews>
  <sheetFormatPr defaultColWidth="11.44140625" defaultRowHeight="15.6" x14ac:dyDescent="0.3"/>
  <cols>
    <col min="1" max="1" width="33.44140625" style="244" customWidth="1"/>
    <col min="2" max="2" width="20.109375" style="244" customWidth="1"/>
    <col min="3" max="8" width="10.44140625" style="259" customWidth="1"/>
    <col min="9" max="16384" width="11.44140625" style="244"/>
  </cols>
  <sheetData>
    <row r="1" spans="1:8" ht="21.75" customHeight="1" x14ac:dyDescent="0.35">
      <c r="A1" s="241" t="s">
        <v>380</v>
      </c>
      <c r="B1" s="229" t="s">
        <v>258</v>
      </c>
      <c r="C1" s="242"/>
      <c r="D1" s="243"/>
      <c r="E1" s="243"/>
      <c r="F1" s="243"/>
      <c r="G1" s="243"/>
      <c r="H1" s="243"/>
    </row>
    <row r="2" spans="1:8" s="282" customFormat="1" ht="21.75" customHeight="1" x14ac:dyDescent="0.35">
      <c r="A2" s="245" t="s">
        <v>381</v>
      </c>
      <c r="B2" s="230" t="s">
        <v>259</v>
      </c>
      <c r="C2" s="246"/>
      <c r="D2" s="246"/>
      <c r="E2" s="246"/>
      <c r="F2" s="246"/>
      <c r="G2" s="246"/>
      <c r="H2" s="246"/>
    </row>
    <row r="3" spans="1:8" ht="21.75" customHeight="1" x14ac:dyDescent="0.35">
      <c r="A3" s="232"/>
      <c r="B3" s="229"/>
      <c r="C3" s="242"/>
      <c r="D3" s="243"/>
      <c r="E3" s="243"/>
      <c r="F3" s="243"/>
      <c r="G3" s="243"/>
      <c r="H3" s="243"/>
    </row>
    <row r="4" spans="1:8" ht="21.75" customHeight="1" x14ac:dyDescent="0.35">
      <c r="A4" s="247"/>
      <c r="B4" s="247"/>
      <c r="C4" s="242"/>
      <c r="D4" s="242"/>
      <c r="E4" s="248"/>
      <c r="F4" s="288"/>
      <c r="G4" s="389"/>
      <c r="H4" s="389" t="s">
        <v>385</v>
      </c>
    </row>
    <row r="5" spans="1:8" ht="21.75" customHeight="1" x14ac:dyDescent="0.3">
      <c r="A5" s="250" t="s">
        <v>378</v>
      </c>
      <c r="B5" s="251" t="s">
        <v>5</v>
      </c>
      <c r="C5" s="252" t="s">
        <v>219</v>
      </c>
      <c r="D5" s="252"/>
      <c r="E5" s="252"/>
      <c r="F5" s="252"/>
      <c r="G5" s="252"/>
      <c r="H5" s="252"/>
    </row>
    <row r="6" spans="1:8" ht="21.75" customHeight="1" x14ac:dyDescent="0.3">
      <c r="A6" s="253" t="s">
        <v>379</v>
      </c>
      <c r="B6" s="254" t="s">
        <v>7</v>
      </c>
      <c r="C6" s="255">
        <v>2017</v>
      </c>
      <c r="D6" s="255">
        <v>2018</v>
      </c>
      <c r="E6" s="255">
        <v>2019</v>
      </c>
      <c r="F6" s="255">
        <v>2020</v>
      </c>
      <c r="G6" s="255">
        <v>2021</v>
      </c>
      <c r="H6" s="255">
        <v>2022</v>
      </c>
    </row>
    <row r="7" spans="1:8" ht="7.5" customHeight="1" x14ac:dyDescent="0.35">
      <c r="A7" s="257"/>
      <c r="B7" s="247"/>
      <c r="C7" s="258"/>
      <c r="D7" s="258"/>
      <c r="E7" s="258"/>
      <c r="F7" s="258"/>
      <c r="G7" s="258"/>
    </row>
    <row r="8" spans="1:8" ht="18.75" customHeight="1" x14ac:dyDescent="0.3">
      <c r="A8" s="260" t="s">
        <v>123</v>
      </c>
      <c r="B8" s="260" t="s">
        <v>108</v>
      </c>
      <c r="C8" s="261">
        <f t="shared" ref="C8:H8" si="0">SUM(C9:C10)</f>
        <v>6</v>
      </c>
      <c r="D8" s="261">
        <f t="shared" si="0"/>
        <v>36</v>
      </c>
      <c r="E8" s="261">
        <f t="shared" si="0"/>
        <v>2</v>
      </c>
      <c r="F8" s="261">
        <f t="shared" si="0"/>
        <v>30</v>
      </c>
      <c r="G8" s="261">
        <f t="shared" si="0"/>
        <v>1</v>
      </c>
      <c r="H8" s="289">
        <f t="shared" si="0"/>
        <v>16</v>
      </c>
    </row>
    <row r="9" spans="1:8" ht="18.75" customHeight="1" x14ac:dyDescent="0.3">
      <c r="A9" s="260" t="s">
        <v>124</v>
      </c>
      <c r="B9" s="260" t="s">
        <v>109</v>
      </c>
      <c r="C9" s="261">
        <v>5</v>
      </c>
      <c r="D9" s="261">
        <v>25</v>
      </c>
      <c r="E9" s="261">
        <v>2</v>
      </c>
      <c r="F9" s="261">
        <v>21</v>
      </c>
      <c r="G9" s="261">
        <v>1</v>
      </c>
      <c r="H9" s="392">
        <v>8</v>
      </c>
    </row>
    <row r="10" spans="1:8" ht="18.75" customHeight="1" x14ac:dyDescent="0.3">
      <c r="A10" s="230" t="s">
        <v>85</v>
      </c>
      <c r="B10" s="260" t="s">
        <v>110</v>
      </c>
      <c r="C10" s="261">
        <v>1</v>
      </c>
      <c r="D10" s="261">
        <v>11</v>
      </c>
      <c r="E10" s="261">
        <v>0</v>
      </c>
      <c r="F10" s="261">
        <v>9</v>
      </c>
      <c r="G10" s="261">
        <v>0</v>
      </c>
      <c r="H10" s="392">
        <v>8</v>
      </c>
    </row>
    <row r="11" spans="1:8" ht="12" customHeight="1" x14ac:dyDescent="0.3">
      <c r="A11" s="260"/>
      <c r="B11" s="230"/>
      <c r="C11" s="267"/>
      <c r="D11" s="267"/>
      <c r="E11" s="267"/>
      <c r="F11" s="267"/>
      <c r="G11" s="267"/>
      <c r="H11" s="392"/>
    </row>
    <row r="12" spans="1:8" ht="18.75" customHeight="1" x14ac:dyDescent="0.3">
      <c r="A12" s="260" t="s">
        <v>86</v>
      </c>
      <c r="B12" s="260" t="s">
        <v>108</v>
      </c>
      <c r="C12" s="261">
        <f t="shared" ref="C12:H12" si="1">SUM(C13:C14)</f>
        <v>17</v>
      </c>
      <c r="D12" s="261">
        <f t="shared" si="1"/>
        <v>78</v>
      </c>
      <c r="E12" s="261">
        <f t="shared" si="1"/>
        <v>8</v>
      </c>
      <c r="F12" s="261">
        <f t="shared" si="1"/>
        <v>53</v>
      </c>
      <c r="G12" s="261">
        <f t="shared" si="1"/>
        <v>14</v>
      </c>
      <c r="H12" s="289">
        <f t="shared" si="1"/>
        <v>41</v>
      </c>
    </row>
    <row r="13" spans="1:8" ht="18.75" customHeight="1" x14ac:dyDescent="0.3">
      <c r="A13" s="230" t="s">
        <v>87</v>
      </c>
      <c r="B13" s="260" t="s">
        <v>109</v>
      </c>
      <c r="C13" s="261">
        <v>10</v>
      </c>
      <c r="D13" s="261">
        <v>40</v>
      </c>
      <c r="E13" s="261">
        <v>6</v>
      </c>
      <c r="F13" s="261">
        <v>25</v>
      </c>
      <c r="G13" s="261">
        <v>7</v>
      </c>
      <c r="H13" s="392">
        <v>22</v>
      </c>
    </row>
    <row r="14" spans="1:8" ht="18.75" customHeight="1" x14ac:dyDescent="0.3">
      <c r="A14" s="260"/>
      <c r="B14" s="260" t="s">
        <v>110</v>
      </c>
      <c r="C14" s="261">
        <v>7</v>
      </c>
      <c r="D14" s="261">
        <v>38</v>
      </c>
      <c r="E14" s="261">
        <v>2</v>
      </c>
      <c r="F14" s="261">
        <v>28</v>
      </c>
      <c r="G14" s="261">
        <v>7</v>
      </c>
      <c r="H14" s="392">
        <v>19</v>
      </c>
    </row>
    <row r="15" spans="1:8" ht="12" customHeight="1" x14ac:dyDescent="0.3">
      <c r="A15" s="260"/>
      <c r="B15" s="230"/>
      <c r="C15" s="267"/>
      <c r="D15" s="267"/>
      <c r="E15" s="267"/>
      <c r="F15" s="267"/>
      <c r="G15" s="267"/>
      <c r="H15" s="392"/>
    </row>
    <row r="16" spans="1:8" ht="18.75" customHeight="1" x14ac:dyDescent="0.3">
      <c r="A16" s="260" t="s">
        <v>88</v>
      </c>
      <c r="B16" s="260" t="s">
        <v>108</v>
      </c>
      <c r="C16" s="261">
        <f t="shared" ref="C16:H16" si="2">SUM(C17:C18)</f>
        <v>3</v>
      </c>
      <c r="D16" s="261">
        <f t="shared" si="2"/>
        <v>23</v>
      </c>
      <c r="E16" s="261">
        <f t="shared" si="2"/>
        <v>1</v>
      </c>
      <c r="F16" s="261">
        <f t="shared" si="2"/>
        <v>23</v>
      </c>
      <c r="G16" s="261">
        <f t="shared" si="2"/>
        <v>0</v>
      </c>
      <c r="H16" s="289">
        <f t="shared" si="2"/>
        <v>17</v>
      </c>
    </row>
    <row r="17" spans="1:8" ht="18.75" customHeight="1" x14ac:dyDescent="0.3">
      <c r="A17" s="230"/>
      <c r="B17" s="260" t="s">
        <v>109</v>
      </c>
      <c r="C17" s="261">
        <v>2</v>
      </c>
      <c r="D17" s="261">
        <v>16</v>
      </c>
      <c r="E17" s="261">
        <v>1</v>
      </c>
      <c r="F17" s="261">
        <v>13</v>
      </c>
      <c r="G17" s="261">
        <v>0</v>
      </c>
      <c r="H17" s="392">
        <v>14</v>
      </c>
    </row>
    <row r="18" spans="1:8" ht="18.75" customHeight="1" x14ac:dyDescent="0.3">
      <c r="A18" s="260"/>
      <c r="B18" s="260" t="s">
        <v>110</v>
      </c>
      <c r="C18" s="261">
        <v>1</v>
      </c>
      <c r="D18" s="261">
        <v>7</v>
      </c>
      <c r="E18" s="261">
        <v>0</v>
      </c>
      <c r="F18" s="261">
        <v>10</v>
      </c>
      <c r="G18" s="261">
        <v>0</v>
      </c>
      <c r="H18" s="392">
        <v>3</v>
      </c>
    </row>
    <row r="19" spans="1:8" ht="12" customHeight="1" x14ac:dyDescent="0.3">
      <c r="A19" s="230"/>
      <c r="B19" s="230"/>
      <c r="C19" s="261"/>
      <c r="D19" s="261"/>
      <c r="E19" s="261"/>
      <c r="F19" s="261"/>
      <c r="G19" s="261"/>
      <c r="H19" s="392"/>
    </row>
    <row r="20" spans="1:8" ht="18.75" customHeight="1" x14ac:dyDescent="0.3">
      <c r="A20" s="260" t="s">
        <v>89</v>
      </c>
      <c r="B20" s="260" t="s">
        <v>108</v>
      </c>
      <c r="C20" s="261">
        <f t="shared" ref="C20:H20" si="3">SUM(C21:C22)</f>
        <v>0</v>
      </c>
      <c r="D20" s="261">
        <f t="shared" si="3"/>
        <v>0</v>
      </c>
      <c r="E20" s="261">
        <f t="shared" si="3"/>
        <v>0</v>
      </c>
      <c r="F20" s="261">
        <f t="shared" si="3"/>
        <v>0</v>
      </c>
      <c r="G20" s="261">
        <f t="shared" si="3"/>
        <v>0</v>
      </c>
      <c r="H20" s="289">
        <f t="shared" si="3"/>
        <v>1</v>
      </c>
    </row>
    <row r="21" spans="1:8" ht="18.75" customHeight="1" x14ac:dyDescent="0.3">
      <c r="A21" s="230" t="s">
        <v>90</v>
      </c>
      <c r="B21" s="260" t="s">
        <v>109</v>
      </c>
      <c r="C21" s="261">
        <v>0</v>
      </c>
      <c r="D21" s="261">
        <v>0</v>
      </c>
      <c r="E21" s="261">
        <v>0</v>
      </c>
      <c r="F21" s="261">
        <v>0</v>
      </c>
      <c r="G21" s="261">
        <v>0</v>
      </c>
      <c r="H21" s="261">
        <v>0</v>
      </c>
    </row>
    <row r="22" spans="1:8" ht="18.75" customHeight="1" x14ac:dyDescent="0.3">
      <c r="A22" s="230"/>
      <c r="B22" s="260" t="s">
        <v>110</v>
      </c>
      <c r="C22" s="261">
        <v>0</v>
      </c>
      <c r="D22" s="261">
        <v>0</v>
      </c>
      <c r="E22" s="261">
        <v>0</v>
      </c>
      <c r="F22" s="261">
        <v>0</v>
      </c>
      <c r="G22" s="261">
        <v>0</v>
      </c>
      <c r="H22" s="392">
        <v>1</v>
      </c>
    </row>
    <row r="23" spans="1:8" ht="12" customHeight="1" x14ac:dyDescent="0.3">
      <c r="A23" s="273"/>
      <c r="B23" s="230"/>
      <c r="C23" s="267"/>
      <c r="D23" s="267"/>
      <c r="E23" s="267"/>
      <c r="F23" s="267"/>
      <c r="G23" s="267"/>
      <c r="H23" s="392"/>
    </row>
    <row r="24" spans="1:8" ht="18.75" customHeight="1" x14ac:dyDescent="0.3">
      <c r="A24" s="260" t="s">
        <v>91</v>
      </c>
      <c r="B24" s="260" t="s">
        <v>108</v>
      </c>
      <c r="C24" s="261">
        <f t="shared" ref="C24:H24" si="4">SUM(C25:C26)</f>
        <v>0</v>
      </c>
      <c r="D24" s="261">
        <f t="shared" si="4"/>
        <v>0</v>
      </c>
      <c r="E24" s="261">
        <f t="shared" si="4"/>
        <v>0</v>
      </c>
      <c r="F24" s="261">
        <f t="shared" si="4"/>
        <v>0</v>
      </c>
      <c r="G24" s="261">
        <f t="shared" si="4"/>
        <v>0</v>
      </c>
      <c r="H24" s="261">
        <f t="shared" si="4"/>
        <v>0</v>
      </c>
    </row>
    <row r="25" spans="1:8" ht="18.75" customHeight="1" x14ac:dyDescent="0.3">
      <c r="A25" s="230"/>
      <c r="B25" s="260" t="s">
        <v>109</v>
      </c>
      <c r="C25" s="261">
        <v>0</v>
      </c>
      <c r="D25" s="261">
        <v>0</v>
      </c>
      <c r="E25" s="261">
        <v>0</v>
      </c>
      <c r="F25" s="261">
        <v>0</v>
      </c>
      <c r="G25" s="261">
        <v>0</v>
      </c>
      <c r="H25" s="261">
        <v>0</v>
      </c>
    </row>
    <row r="26" spans="1:8" ht="18.75" customHeight="1" x14ac:dyDescent="0.3">
      <c r="A26" s="260"/>
      <c r="B26" s="260" t="s">
        <v>110</v>
      </c>
      <c r="C26" s="261">
        <v>0</v>
      </c>
      <c r="D26" s="261">
        <v>0</v>
      </c>
      <c r="E26" s="261">
        <v>0</v>
      </c>
      <c r="F26" s="261">
        <v>0</v>
      </c>
      <c r="G26" s="261">
        <v>0</v>
      </c>
      <c r="H26" s="261">
        <v>0</v>
      </c>
    </row>
    <row r="27" spans="1:8" ht="12" customHeight="1" x14ac:dyDescent="0.3">
      <c r="A27" s="273"/>
      <c r="B27" s="230"/>
      <c r="C27" s="267"/>
      <c r="D27" s="267"/>
      <c r="E27" s="267"/>
      <c r="F27" s="267"/>
      <c r="G27" s="267"/>
      <c r="H27" s="267"/>
    </row>
    <row r="28" spans="1:8" ht="18.75" customHeight="1" x14ac:dyDescent="0.3">
      <c r="A28" s="260" t="s">
        <v>92</v>
      </c>
      <c r="B28" s="260" t="s">
        <v>108</v>
      </c>
      <c r="C28" s="261">
        <f t="shared" ref="C28:H28" si="5">SUM(C29:C30)</f>
        <v>0</v>
      </c>
      <c r="D28" s="261">
        <f t="shared" si="5"/>
        <v>3</v>
      </c>
      <c r="E28" s="261">
        <f t="shared" si="5"/>
        <v>0</v>
      </c>
      <c r="F28" s="261">
        <f t="shared" si="5"/>
        <v>1</v>
      </c>
      <c r="G28" s="261">
        <f t="shared" si="5"/>
        <v>0</v>
      </c>
      <c r="H28" s="261">
        <f t="shared" si="5"/>
        <v>0</v>
      </c>
    </row>
    <row r="29" spans="1:8" ht="18.75" customHeight="1" x14ac:dyDescent="0.3">
      <c r="A29" s="230"/>
      <c r="B29" s="260" t="s">
        <v>109</v>
      </c>
      <c r="C29" s="261">
        <v>0</v>
      </c>
      <c r="D29" s="261">
        <v>3</v>
      </c>
      <c r="E29" s="261">
        <v>0</v>
      </c>
      <c r="F29" s="261">
        <v>1</v>
      </c>
      <c r="G29" s="261">
        <v>0</v>
      </c>
      <c r="H29" s="261">
        <v>0</v>
      </c>
    </row>
    <row r="30" spans="1:8" ht="18.75" customHeight="1" x14ac:dyDescent="0.3">
      <c r="A30" s="260"/>
      <c r="B30" s="260" t="s">
        <v>110</v>
      </c>
      <c r="C30" s="261">
        <v>0</v>
      </c>
      <c r="D30" s="261">
        <v>0</v>
      </c>
      <c r="E30" s="261">
        <v>0</v>
      </c>
      <c r="F30" s="261">
        <v>0</v>
      </c>
      <c r="G30" s="261">
        <v>0</v>
      </c>
      <c r="H30" s="261">
        <v>0</v>
      </c>
    </row>
    <row r="31" spans="1:8" ht="12" customHeight="1" x14ac:dyDescent="0.3">
      <c r="A31" s="273"/>
      <c r="B31" s="230"/>
      <c r="C31" s="267"/>
      <c r="D31" s="267"/>
      <c r="E31" s="267"/>
      <c r="F31" s="267"/>
      <c r="G31" s="267"/>
      <c r="H31" s="392"/>
    </row>
    <row r="32" spans="1:8" ht="18.75" customHeight="1" x14ac:dyDescent="0.3">
      <c r="A32" s="260" t="s">
        <v>93</v>
      </c>
      <c r="B32" s="260" t="s">
        <v>108</v>
      </c>
      <c r="C32" s="261">
        <f t="shared" ref="C32:H32" si="6">SUM(C33:C34)</f>
        <v>28</v>
      </c>
      <c r="D32" s="261">
        <f t="shared" si="6"/>
        <v>33</v>
      </c>
      <c r="E32" s="261">
        <f t="shared" si="6"/>
        <v>35</v>
      </c>
      <c r="F32" s="261">
        <f t="shared" si="6"/>
        <v>21</v>
      </c>
      <c r="G32" s="261">
        <f t="shared" si="6"/>
        <v>17</v>
      </c>
      <c r="H32" s="289">
        <f t="shared" si="6"/>
        <v>20</v>
      </c>
    </row>
    <row r="33" spans="1:8" ht="18.75" customHeight="1" x14ac:dyDescent="0.3">
      <c r="A33" s="230"/>
      <c r="B33" s="260" t="s">
        <v>109</v>
      </c>
      <c r="C33" s="261">
        <v>27</v>
      </c>
      <c r="D33" s="261">
        <v>31</v>
      </c>
      <c r="E33" s="261">
        <v>32</v>
      </c>
      <c r="F33" s="261">
        <v>20</v>
      </c>
      <c r="G33" s="261">
        <v>14</v>
      </c>
      <c r="H33" s="392">
        <v>16</v>
      </c>
    </row>
    <row r="34" spans="1:8" ht="18.75" customHeight="1" x14ac:dyDescent="0.3">
      <c r="A34" s="260"/>
      <c r="B34" s="260" t="s">
        <v>110</v>
      </c>
      <c r="C34" s="261">
        <v>1</v>
      </c>
      <c r="D34" s="261">
        <v>2</v>
      </c>
      <c r="E34" s="261">
        <v>3</v>
      </c>
      <c r="F34" s="261">
        <v>1</v>
      </c>
      <c r="G34" s="261">
        <v>3</v>
      </c>
      <c r="H34" s="392">
        <v>4</v>
      </c>
    </row>
    <row r="35" spans="1:8" ht="12" customHeight="1" x14ac:dyDescent="0.3">
      <c r="A35" s="273"/>
      <c r="B35" s="230"/>
      <c r="C35" s="267"/>
      <c r="D35" s="267"/>
      <c r="E35" s="267"/>
      <c r="F35" s="267"/>
      <c r="G35" s="267"/>
      <c r="H35" s="392"/>
    </row>
    <row r="36" spans="1:8" ht="18.75" customHeight="1" x14ac:dyDescent="0.3">
      <c r="A36" s="260" t="s">
        <v>94</v>
      </c>
      <c r="B36" s="260" t="s">
        <v>108</v>
      </c>
      <c r="C36" s="261">
        <f t="shared" ref="C36:H36" si="7">SUM(C37:C38)</f>
        <v>4</v>
      </c>
      <c r="D36" s="261">
        <f t="shared" si="7"/>
        <v>3</v>
      </c>
      <c r="E36" s="261">
        <f t="shared" si="7"/>
        <v>1</v>
      </c>
      <c r="F36" s="261">
        <f t="shared" si="7"/>
        <v>3</v>
      </c>
      <c r="G36" s="261">
        <f t="shared" si="7"/>
        <v>2</v>
      </c>
      <c r="H36" s="289">
        <f t="shared" si="7"/>
        <v>3</v>
      </c>
    </row>
    <row r="37" spans="1:8" ht="18.75" customHeight="1" x14ac:dyDescent="0.3">
      <c r="A37" s="230"/>
      <c r="B37" s="260" t="s">
        <v>109</v>
      </c>
      <c r="C37" s="261">
        <v>2</v>
      </c>
      <c r="D37" s="261">
        <v>1</v>
      </c>
      <c r="E37" s="261">
        <v>1</v>
      </c>
      <c r="F37" s="261">
        <v>3</v>
      </c>
      <c r="G37" s="261">
        <v>2</v>
      </c>
      <c r="H37" s="392">
        <v>1</v>
      </c>
    </row>
    <row r="38" spans="1:8" ht="18.75" customHeight="1" x14ac:dyDescent="0.3">
      <c r="A38" s="260"/>
      <c r="B38" s="260" t="s">
        <v>110</v>
      </c>
      <c r="C38" s="261">
        <v>2</v>
      </c>
      <c r="D38" s="261">
        <v>2</v>
      </c>
      <c r="E38" s="261">
        <v>0</v>
      </c>
      <c r="F38" s="261">
        <v>0</v>
      </c>
      <c r="G38" s="261">
        <v>0</v>
      </c>
      <c r="H38" s="392">
        <v>2</v>
      </c>
    </row>
    <row r="39" spans="1:8" ht="12" customHeight="1" x14ac:dyDescent="0.3">
      <c r="A39" s="273"/>
      <c r="B39" s="230"/>
      <c r="C39" s="267"/>
      <c r="D39" s="267"/>
      <c r="E39" s="267"/>
      <c r="F39" s="267"/>
      <c r="G39" s="267"/>
      <c r="H39" s="392"/>
    </row>
    <row r="40" spans="1:8" ht="18.75" customHeight="1" x14ac:dyDescent="0.3">
      <c r="A40" s="260" t="s">
        <v>95</v>
      </c>
      <c r="B40" s="260" t="s">
        <v>108</v>
      </c>
      <c r="C40" s="261">
        <f t="shared" ref="C40:H40" si="8">SUM(C41:C42)</f>
        <v>0</v>
      </c>
      <c r="D40" s="261">
        <f t="shared" si="8"/>
        <v>0</v>
      </c>
      <c r="E40" s="261">
        <f t="shared" si="8"/>
        <v>0</v>
      </c>
      <c r="F40" s="261">
        <f t="shared" si="8"/>
        <v>0</v>
      </c>
      <c r="G40" s="261">
        <f t="shared" si="8"/>
        <v>0</v>
      </c>
      <c r="H40" s="261">
        <f t="shared" si="8"/>
        <v>0</v>
      </c>
    </row>
    <row r="41" spans="1:8" ht="18.75" customHeight="1" x14ac:dyDescent="0.3">
      <c r="A41" s="230"/>
      <c r="B41" s="260" t="s">
        <v>109</v>
      </c>
      <c r="C41" s="261">
        <v>0</v>
      </c>
      <c r="D41" s="261">
        <v>0</v>
      </c>
      <c r="E41" s="261">
        <v>0</v>
      </c>
      <c r="F41" s="261">
        <v>0</v>
      </c>
      <c r="G41" s="261">
        <v>0</v>
      </c>
      <c r="H41" s="261">
        <v>0</v>
      </c>
    </row>
    <row r="42" spans="1:8" ht="18.75" customHeight="1" x14ac:dyDescent="0.3">
      <c r="A42" s="260"/>
      <c r="B42" s="260" t="s">
        <v>110</v>
      </c>
      <c r="C42" s="261">
        <v>0</v>
      </c>
      <c r="D42" s="261">
        <v>0</v>
      </c>
      <c r="E42" s="261">
        <v>0</v>
      </c>
      <c r="F42" s="261">
        <v>0</v>
      </c>
      <c r="G42" s="261">
        <v>0</v>
      </c>
      <c r="H42" s="261">
        <v>0</v>
      </c>
    </row>
    <row r="43" spans="1:8" ht="12" customHeight="1" x14ac:dyDescent="0.3">
      <c r="A43" s="273"/>
      <c r="B43" s="230"/>
      <c r="C43" s="267"/>
      <c r="D43" s="267"/>
      <c r="E43" s="267"/>
      <c r="F43" s="267"/>
      <c r="G43" s="267"/>
      <c r="H43" s="392"/>
    </row>
    <row r="44" spans="1:8" ht="18.75" customHeight="1" x14ac:dyDescent="0.3">
      <c r="A44" s="260" t="s">
        <v>96</v>
      </c>
      <c r="B44" s="260" t="s">
        <v>108</v>
      </c>
      <c r="C44" s="261">
        <f t="shared" ref="C44:H44" si="9">SUM(C45:C46)</f>
        <v>58</v>
      </c>
      <c r="D44" s="261">
        <f t="shared" si="9"/>
        <v>48</v>
      </c>
      <c r="E44" s="261">
        <f t="shared" si="9"/>
        <v>61</v>
      </c>
      <c r="F44" s="261">
        <f t="shared" si="9"/>
        <v>86</v>
      </c>
      <c r="G44" s="261">
        <f t="shared" si="9"/>
        <v>87</v>
      </c>
      <c r="H44" s="289">
        <f t="shared" si="9"/>
        <v>74</v>
      </c>
    </row>
    <row r="45" spans="1:8" ht="18.75" customHeight="1" x14ac:dyDescent="0.3">
      <c r="A45" s="230" t="s">
        <v>14</v>
      </c>
      <c r="B45" s="260" t="s">
        <v>109</v>
      </c>
      <c r="C45" s="261">
        <v>38</v>
      </c>
      <c r="D45" s="261">
        <v>33</v>
      </c>
      <c r="E45" s="261">
        <v>42</v>
      </c>
      <c r="F45" s="261">
        <v>64</v>
      </c>
      <c r="G45" s="261">
        <v>63</v>
      </c>
      <c r="H45" s="392">
        <v>57</v>
      </c>
    </row>
    <row r="46" spans="1:8" ht="18.75" customHeight="1" x14ac:dyDescent="0.3">
      <c r="A46" s="273"/>
      <c r="B46" s="260" t="s">
        <v>110</v>
      </c>
      <c r="C46" s="261">
        <v>20</v>
      </c>
      <c r="D46" s="261">
        <v>15</v>
      </c>
      <c r="E46" s="261">
        <v>19</v>
      </c>
      <c r="F46" s="261">
        <v>22</v>
      </c>
      <c r="G46" s="261">
        <v>24</v>
      </c>
      <c r="H46" s="392">
        <v>17</v>
      </c>
    </row>
    <row r="47" spans="1:8" ht="12" customHeight="1" x14ac:dyDescent="0.3">
      <c r="A47" s="260"/>
      <c r="B47" s="230"/>
      <c r="C47" s="267"/>
      <c r="D47" s="267"/>
      <c r="E47" s="267"/>
      <c r="F47" s="267"/>
      <c r="G47" s="267"/>
      <c r="H47" s="392"/>
    </row>
    <row r="48" spans="1:8" ht="18.75" customHeight="1" x14ac:dyDescent="0.3">
      <c r="A48" s="260" t="s">
        <v>15</v>
      </c>
      <c r="B48" s="260" t="s">
        <v>108</v>
      </c>
      <c r="C48" s="261">
        <f t="shared" ref="C48:H48" si="10">SUM(C49:C50)</f>
        <v>1</v>
      </c>
      <c r="D48" s="261">
        <f t="shared" si="10"/>
        <v>0</v>
      </c>
      <c r="E48" s="261">
        <f t="shared" si="10"/>
        <v>0</v>
      </c>
      <c r="F48" s="261">
        <f t="shared" si="10"/>
        <v>0</v>
      </c>
      <c r="G48" s="261">
        <f t="shared" si="10"/>
        <v>0</v>
      </c>
      <c r="H48" s="261">
        <f t="shared" si="10"/>
        <v>0</v>
      </c>
    </row>
    <row r="49" spans="1:8" ht="18.75" customHeight="1" x14ac:dyDescent="0.3">
      <c r="A49" s="230" t="s">
        <v>16</v>
      </c>
      <c r="B49" s="260" t="s">
        <v>109</v>
      </c>
      <c r="C49" s="261">
        <v>1</v>
      </c>
      <c r="D49" s="261">
        <v>0</v>
      </c>
      <c r="E49" s="261">
        <v>0</v>
      </c>
      <c r="F49" s="261">
        <v>0</v>
      </c>
      <c r="G49" s="261">
        <v>0</v>
      </c>
      <c r="H49" s="261">
        <v>0</v>
      </c>
    </row>
    <row r="50" spans="1:8" ht="18.75" customHeight="1" x14ac:dyDescent="0.3">
      <c r="A50" s="260"/>
      <c r="B50" s="260" t="s">
        <v>110</v>
      </c>
      <c r="C50" s="261">
        <v>0</v>
      </c>
      <c r="D50" s="261">
        <v>0</v>
      </c>
      <c r="E50" s="261">
        <v>0</v>
      </c>
      <c r="F50" s="261">
        <v>0</v>
      </c>
      <c r="G50" s="261">
        <v>0</v>
      </c>
      <c r="H50" s="261">
        <v>0</v>
      </c>
    </row>
    <row r="51" spans="1:8" ht="7.5" customHeight="1" x14ac:dyDescent="0.3">
      <c r="A51" s="268"/>
      <c r="B51" s="268"/>
      <c r="C51" s="294"/>
      <c r="D51" s="294"/>
      <c r="E51" s="294"/>
      <c r="F51" s="294"/>
      <c r="G51" s="294"/>
      <c r="H51" s="269"/>
    </row>
    <row r="52" spans="1:8" ht="7.5" customHeight="1" x14ac:dyDescent="0.3">
      <c r="A52" s="271"/>
      <c r="B52" s="271"/>
      <c r="C52" s="295"/>
      <c r="D52" s="295"/>
      <c r="E52" s="295"/>
      <c r="F52" s="295"/>
      <c r="G52" s="295"/>
    </row>
    <row r="53" spans="1:8" ht="18.75" customHeight="1" x14ac:dyDescent="0.3">
      <c r="A53" s="229" t="s">
        <v>0</v>
      </c>
      <c r="B53" s="273" t="s">
        <v>117</v>
      </c>
      <c r="C53" s="299">
        <f t="shared" ref="C53:H55" si="11">C48+C44+C40+C36+C32+C28+C24+C20+C16+C12+C8</f>
        <v>117</v>
      </c>
      <c r="D53" s="299">
        <f t="shared" si="11"/>
        <v>224</v>
      </c>
      <c r="E53" s="299">
        <f t="shared" si="11"/>
        <v>108</v>
      </c>
      <c r="F53" s="299">
        <f t="shared" si="11"/>
        <v>217</v>
      </c>
      <c r="G53" s="299">
        <f t="shared" si="11"/>
        <v>121</v>
      </c>
      <c r="H53" s="299">
        <f t="shared" si="11"/>
        <v>172</v>
      </c>
    </row>
    <row r="54" spans="1:8" ht="18.75" customHeight="1" x14ac:dyDescent="0.3">
      <c r="A54" s="273" t="s">
        <v>1</v>
      </c>
      <c r="B54" s="229" t="s">
        <v>112</v>
      </c>
      <c r="C54" s="296">
        <f t="shared" si="11"/>
        <v>85</v>
      </c>
      <c r="D54" s="297">
        <f t="shared" si="11"/>
        <v>149</v>
      </c>
      <c r="E54" s="297">
        <f t="shared" si="11"/>
        <v>84</v>
      </c>
      <c r="F54" s="297">
        <f t="shared" si="11"/>
        <v>147</v>
      </c>
      <c r="G54" s="297">
        <f t="shared" si="11"/>
        <v>87</v>
      </c>
      <c r="H54" s="297">
        <f t="shared" si="11"/>
        <v>118</v>
      </c>
    </row>
    <row r="55" spans="1:8" ht="18.75" customHeight="1" x14ac:dyDescent="0.3">
      <c r="B55" s="229" t="s">
        <v>113</v>
      </c>
      <c r="C55" s="299">
        <f t="shared" si="11"/>
        <v>32</v>
      </c>
      <c r="D55" s="299">
        <f t="shared" si="11"/>
        <v>75</v>
      </c>
      <c r="E55" s="299">
        <f t="shared" si="11"/>
        <v>24</v>
      </c>
      <c r="F55" s="299">
        <f t="shared" si="11"/>
        <v>70</v>
      </c>
      <c r="G55" s="299">
        <f t="shared" si="11"/>
        <v>34</v>
      </c>
      <c r="H55" s="299">
        <f t="shared" si="11"/>
        <v>54</v>
      </c>
    </row>
    <row r="56" spans="1:8" ht="7.5" customHeight="1" x14ac:dyDescent="0.3">
      <c r="A56" s="300"/>
      <c r="B56" s="300"/>
      <c r="C56" s="279"/>
      <c r="D56" s="279"/>
      <c r="E56" s="279"/>
      <c r="F56" s="301"/>
      <c r="G56" s="301"/>
      <c r="H56" s="301"/>
    </row>
    <row r="57" spans="1:8" x14ac:dyDescent="0.3">
      <c r="A57" s="280"/>
      <c r="B57" s="280"/>
      <c r="C57" s="285"/>
      <c r="D57" s="285"/>
      <c r="E57" s="285"/>
      <c r="F57" s="285"/>
      <c r="G57" s="285"/>
      <c r="H57" s="285"/>
    </row>
    <row r="58" spans="1:8" ht="15.75" customHeight="1" x14ac:dyDescent="0.3">
      <c r="A58" s="280"/>
      <c r="B58" s="282"/>
      <c r="C58" s="244"/>
      <c r="D58" s="244"/>
      <c r="E58" s="283"/>
      <c r="F58" s="244"/>
      <c r="G58" s="284"/>
      <c r="H58" s="284" t="s">
        <v>2</v>
      </c>
    </row>
    <row r="59" spans="1:8" ht="15.75" customHeight="1" x14ac:dyDescent="0.3">
      <c r="A59" s="280"/>
      <c r="B59" s="280"/>
      <c r="C59" s="285"/>
      <c r="D59" s="285"/>
      <c r="E59" s="285"/>
      <c r="F59" s="285"/>
      <c r="G59" s="286"/>
      <c r="H59" s="286" t="s">
        <v>3</v>
      </c>
    </row>
  </sheetData>
  <sheetProtection selectLockedCells="1" selectUnlockedCells="1"/>
  <mergeCells count="1">
    <mergeCell ref="C5:H5"/>
  </mergeCells>
  <printOptions horizontalCentered="1"/>
  <pageMargins left="0.7" right="0.7" top="0.75" bottom="0.75" header="0.3" footer="0.3"/>
  <pageSetup paperSize="9" scale="72" firstPageNumber="50" fitToWidth="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D766C-528B-4AC7-82E0-DF9B6962DB1F}">
  <sheetPr>
    <tabColor rgb="FF7030A0"/>
  </sheetPr>
  <dimension ref="A1:I64"/>
  <sheetViews>
    <sheetView view="pageBreakPreview" topLeftCell="A31" zoomScale="70" zoomScaleSheetLayoutView="70" workbookViewId="0">
      <selection activeCell="B65" sqref="B65"/>
    </sheetView>
  </sheetViews>
  <sheetFormatPr defaultColWidth="11.44140625" defaultRowHeight="15.6" x14ac:dyDescent="0.3"/>
  <cols>
    <col min="1" max="1" width="28.6640625" style="209" customWidth="1"/>
    <col min="2" max="7" width="13.88671875" style="218" customWidth="1"/>
    <col min="8" max="16384" width="11.44140625" style="209"/>
  </cols>
  <sheetData>
    <row r="1" spans="1:9" s="244" customFormat="1" ht="21.75" customHeight="1" x14ac:dyDescent="0.35">
      <c r="A1" s="241" t="s">
        <v>386</v>
      </c>
      <c r="B1" s="229" t="s">
        <v>260</v>
      </c>
      <c r="C1" s="242"/>
      <c r="D1" s="243"/>
      <c r="E1" s="243"/>
      <c r="F1" s="243"/>
      <c r="G1" s="243"/>
    </row>
    <row r="2" spans="1:9" s="282" customFormat="1" ht="21.75" customHeight="1" x14ac:dyDescent="0.35">
      <c r="A2" s="245" t="s">
        <v>387</v>
      </c>
      <c r="B2" s="230" t="s">
        <v>261</v>
      </c>
      <c r="C2" s="246"/>
      <c r="D2" s="246"/>
      <c r="E2" s="246"/>
      <c r="F2" s="246"/>
      <c r="G2" s="246"/>
    </row>
    <row r="3" spans="1:9" ht="20.25" customHeight="1" x14ac:dyDescent="0.3"/>
    <row r="4" spans="1:9" ht="24.75" customHeight="1" x14ac:dyDescent="0.3">
      <c r="A4" s="393" t="s">
        <v>122</v>
      </c>
      <c r="B4" s="252" t="s">
        <v>219</v>
      </c>
      <c r="C4" s="252"/>
      <c r="D4" s="252"/>
      <c r="E4" s="252"/>
      <c r="F4" s="252"/>
      <c r="G4" s="252"/>
    </row>
    <row r="5" spans="1:9" ht="24.75" customHeight="1" x14ac:dyDescent="0.3">
      <c r="A5" s="394" t="s">
        <v>23</v>
      </c>
      <c r="B5" s="395">
        <v>2017</v>
      </c>
      <c r="C5" s="395">
        <v>2018</v>
      </c>
      <c r="D5" s="395">
        <v>2019</v>
      </c>
      <c r="E5" s="395">
        <v>2020</v>
      </c>
      <c r="F5" s="395">
        <v>2021</v>
      </c>
      <c r="G5" s="395">
        <v>2022</v>
      </c>
    </row>
    <row r="6" spans="1:9" ht="9" customHeight="1" x14ac:dyDescent="0.3">
      <c r="A6" s="336"/>
      <c r="B6" s="396"/>
      <c r="C6" s="396"/>
      <c r="D6" s="396"/>
      <c r="E6" s="396"/>
      <c r="F6" s="396"/>
    </row>
    <row r="7" spans="1:9" ht="20.25" customHeight="1" x14ac:dyDescent="0.3">
      <c r="A7" s="397" t="s">
        <v>111</v>
      </c>
      <c r="B7" s="398">
        <f t="shared" ref="B7:G7" si="0">SUM(B8:B19)</f>
        <v>1696</v>
      </c>
      <c r="C7" s="398">
        <f t="shared" si="0"/>
        <v>1612</v>
      </c>
      <c r="D7" s="398">
        <f t="shared" si="0"/>
        <v>1760</v>
      </c>
      <c r="E7" s="398">
        <f t="shared" si="0"/>
        <v>1752</v>
      </c>
      <c r="F7" s="398">
        <f t="shared" si="0"/>
        <v>1865</v>
      </c>
      <c r="G7" s="399">
        <f t="shared" si="0"/>
        <v>2322</v>
      </c>
    </row>
    <row r="8" spans="1:9" ht="20.25" customHeight="1" x14ac:dyDescent="0.35">
      <c r="A8" s="400" t="s">
        <v>388</v>
      </c>
      <c r="B8" s="401">
        <f t="shared" ref="B8:G8" si="1">SUM(B22+B36)</f>
        <v>155</v>
      </c>
      <c r="C8" s="401">
        <f t="shared" si="1"/>
        <v>168</v>
      </c>
      <c r="D8" s="401">
        <f t="shared" si="1"/>
        <v>140</v>
      </c>
      <c r="E8" s="401">
        <f t="shared" si="1"/>
        <v>183</v>
      </c>
      <c r="F8" s="401">
        <f t="shared" si="1"/>
        <v>124</v>
      </c>
      <c r="G8" s="402">
        <f t="shared" si="1"/>
        <v>195</v>
      </c>
      <c r="H8" s="403"/>
      <c r="I8" s="404"/>
    </row>
    <row r="9" spans="1:9" ht="20.25" customHeight="1" x14ac:dyDescent="0.35">
      <c r="A9" s="400" t="s">
        <v>389</v>
      </c>
      <c r="B9" s="401">
        <f t="shared" ref="B9:G19" si="2">SUM(B23+B37)</f>
        <v>131</v>
      </c>
      <c r="C9" s="401">
        <f t="shared" si="2"/>
        <v>130</v>
      </c>
      <c r="D9" s="401">
        <f t="shared" si="2"/>
        <v>150</v>
      </c>
      <c r="E9" s="401">
        <f t="shared" si="2"/>
        <v>151</v>
      </c>
      <c r="F9" s="401">
        <f t="shared" si="2"/>
        <v>145</v>
      </c>
      <c r="G9" s="402">
        <f t="shared" si="2"/>
        <v>139</v>
      </c>
      <c r="H9" s="403"/>
      <c r="I9" s="404"/>
    </row>
    <row r="10" spans="1:9" ht="20.25" customHeight="1" x14ac:dyDescent="0.35">
      <c r="A10" s="400" t="s">
        <v>390</v>
      </c>
      <c r="B10" s="401">
        <f t="shared" si="2"/>
        <v>148</v>
      </c>
      <c r="C10" s="401">
        <f t="shared" si="2"/>
        <v>142</v>
      </c>
      <c r="D10" s="401">
        <f t="shared" si="2"/>
        <v>141</v>
      </c>
      <c r="E10" s="401">
        <f t="shared" si="2"/>
        <v>151</v>
      </c>
      <c r="F10" s="401">
        <f t="shared" si="2"/>
        <v>159</v>
      </c>
      <c r="G10" s="402">
        <f t="shared" si="2"/>
        <v>274</v>
      </c>
      <c r="H10" s="403"/>
      <c r="I10" s="404">
        <f>SUM(G8:G10)</f>
        <v>608</v>
      </c>
    </row>
    <row r="11" spans="1:9" ht="20.25" customHeight="1" x14ac:dyDescent="0.35">
      <c r="A11" s="400" t="s">
        <v>391</v>
      </c>
      <c r="B11" s="401">
        <f t="shared" si="2"/>
        <v>126</v>
      </c>
      <c r="C11" s="401">
        <f t="shared" si="2"/>
        <v>159</v>
      </c>
      <c r="D11" s="401">
        <f t="shared" si="2"/>
        <v>157</v>
      </c>
      <c r="E11" s="401">
        <f t="shared" si="2"/>
        <v>138</v>
      </c>
      <c r="F11" s="401">
        <f t="shared" si="2"/>
        <v>148</v>
      </c>
      <c r="G11" s="402">
        <f t="shared" si="2"/>
        <v>197</v>
      </c>
      <c r="H11" s="403"/>
      <c r="I11" s="404"/>
    </row>
    <row r="12" spans="1:9" ht="20.25" customHeight="1" x14ac:dyDescent="0.35">
      <c r="A12" s="400" t="s">
        <v>392</v>
      </c>
      <c r="B12" s="401">
        <f t="shared" si="2"/>
        <v>136</v>
      </c>
      <c r="C12" s="401">
        <f t="shared" si="2"/>
        <v>137</v>
      </c>
      <c r="D12" s="401">
        <f t="shared" si="2"/>
        <v>148</v>
      </c>
      <c r="E12" s="401">
        <f t="shared" si="2"/>
        <v>136</v>
      </c>
      <c r="F12" s="401">
        <f t="shared" si="2"/>
        <v>140</v>
      </c>
      <c r="G12" s="402">
        <f t="shared" si="2"/>
        <v>185</v>
      </c>
      <c r="I12" s="404"/>
    </row>
    <row r="13" spans="1:9" ht="20.25" customHeight="1" x14ac:dyDescent="0.35">
      <c r="A13" s="400" t="s">
        <v>393</v>
      </c>
      <c r="B13" s="401">
        <f t="shared" si="2"/>
        <v>105</v>
      </c>
      <c r="C13" s="401">
        <f t="shared" si="2"/>
        <v>99</v>
      </c>
      <c r="D13" s="401">
        <f t="shared" si="2"/>
        <v>131</v>
      </c>
      <c r="E13" s="401">
        <f t="shared" si="2"/>
        <v>182</v>
      </c>
      <c r="F13" s="401">
        <f t="shared" si="2"/>
        <v>164</v>
      </c>
      <c r="G13" s="402">
        <f t="shared" si="2"/>
        <v>214</v>
      </c>
      <c r="H13" s="403"/>
      <c r="I13" s="404">
        <f>SUM(G11:G13)</f>
        <v>596</v>
      </c>
    </row>
    <row r="14" spans="1:9" ht="20.25" customHeight="1" x14ac:dyDescent="0.35">
      <c r="A14" s="400" t="s">
        <v>394</v>
      </c>
      <c r="B14" s="401">
        <f t="shared" si="2"/>
        <v>173</v>
      </c>
      <c r="C14" s="401">
        <f t="shared" si="2"/>
        <v>124</v>
      </c>
      <c r="D14" s="401">
        <f t="shared" si="2"/>
        <v>152</v>
      </c>
      <c r="E14" s="401">
        <f t="shared" si="2"/>
        <v>140</v>
      </c>
      <c r="F14" s="401">
        <f t="shared" si="2"/>
        <v>155</v>
      </c>
      <c r="G14" s="402">
        <f t="shared" si="2"/>
        <v>189</v>
      </c>
      <c r="H14" s="403"/>
    </row>
    <row r="15" spans="1:9" ht="20.25" customHeight="1" x14ac:dyDescent="0.35">
      <c r="A15" s="400" t="s">
        <v>395</v>
      </c>
      <c r="B15" s="401">
        <f t="shared" si="2"/>
        <v>166</v>
      </c>
      <c r="C15" s="401">
        <f t="shared" si="2"/>
        <v>139</v>
      </c>
      <c r="D15" s="401">
        <f t="shared" si="2"/>
        <v>136</v>
      </c>
      <c r="E15" s="401">
        <f t="shared" si="2"/>
        <v>148</v>
      </c>
      <c r="F15" s="401">
        <f t="shared" si="2"/>
        <v>54</v>
      </c>
      <c r="G15" s="402">
        <f t="shared" si="2"/>
        <v>215</v>
      </c>
    </row>
    <row r="16" spans="1:9" ht="20.25" customHeight="1" x14ac:dyDescent="0.35">
      <c r="A16" s="400" t="s">
        <v>396</v>
      </c>
      <c r="B16" s="401">
        <f t="shared" si="2"/>
        <v>144</v>
      </c>
      <c r="C16" s="401">
        <f t="shared" si="2"/>
        <v>124</v>
      </c>
      <c r="D16" s="401">
        <f t="shared" si="2"/>
        <v>171</v>
      </c>
      <c r="E16" s="401">
        <f t="shared" si="2"/>
        <v>122</v>
      </c>
      <c r="F16" s="401">
        <f t="shared" si="2"/>
        <v>59</v>
      </c>
      <c r="G16" s="402">
        <f t="shared" si="2"/>
        <v>180</v>
      </c>
      <c r="H16" s="403"/>
      <c r="I16" s="404">
        <f>SUM(G14:G16)</f>
        <v>584</v>
      </c>
    </row>
    <row r="17" spans="1:9" ht="20.25" customHeight="1" x14ac:dyDescent="0.35">
      <c r="A17" s="400" t="s">
        <v>397</v>
      </c>
      <c r="B17" s="401">
        <f t="shared" si="2"/>
        <v>151</v>
      </c>
      <c r="C17" s="401">
        <f t="shared" si="2"/>
        <v>160</v>
      </c>
      <c r="D17" s="401">
        <f t="shared" si="2"/>
        <v>133</v>
      </c>
      <c r="E17" s="401">
        <f t="shared" si="2"/>
        <v>133</v>
      </c>
      <c r="F17" s="401">
        <f t="shared" si="2"/>
        <v>132</v>
      </c>
      <c r="G17" s="402">
        <f t="shared" si="2"/>
        <v>206</v>
      </c>
      <c r="H17" s="403"/>
    </row>
    <row r="18" spans="1:9" ht="20.25" customHeight="1" x14ac:dyDescent="0.35">
      <c r="A18" s="400" t="s">
        <v>398</v>
      </c>
      <c r="B18" s="401">
        <f t="shared" si="2"/>
        <v>139</v>
      </c>
      <c r="C18" s="401">
        <f t="shared" si="2"/>
        <v>98</v>
      </c>
      <c r="D18" s="401">
        <f t="shared" si="2"/>
        <v>136</v>
      </c>
      <c r="E18" s="401">
        <f t="shared" si="2"/>
        <v>128</v>
      </c>
      <c r="F18" s="401">
        <f t="shared" si="2"/>
        <v>313</v>
      </c>
      <c r="G18" s="402">
        <f t="shared" si="2"/>
        <v>168</v>
      </c>
    </row>
    <row r="19" spans="1:9" ht="20.25" customHeight="1" x14ac:dyDescent="0.35">
      <c r="A19" s="400" t="s">
        <v>399</v>
      </c>
      <c r="B19" s="401">
        <f t="shared" si="2"/>
        <v>122</v>
      </c>
      <c r="C19" s="401">
        <f t="shared" si="2"/>
        <v>132</v>
      </c>
      <c r="D19" s="401">
        <f t="shared" si="2"/>
        <v>165</v>
      </c>
      <c r="E19" s="401">
        <f t="shared" si="2"/>
        <v>140</v>
      </c>
      <c r="F19" s="401">
        <f t="shared" si="2"/>
        <v>272</v>
      </c>
      <c r="G19" s="402">
        <f t="shared" si="2"/>
        <v>160</v>
      </c>
      <c r="H19" s="403"/>
      <c r="I19" s="404">
        <f>SUM(G17:G19)</f>
        <v>534</v>
      </c>
    </row>
    <row r="20" spans="1:9" s="405" customFormat="1" ht="20.25" customHeight="1" x14ac:dyDescent="0.35">
      <c r="G20" s="406"/>
      <c r="H20" s="407"/>
      <c r="I20" s="408">
        <f>SUM(I19,I16,I13,I10)</f>
        <v>2322</v>
      </c>
    </row>
    <row r="21" spans="1:9" ht="18" customHeight="1" x14ac:dyDescent="0.3">
      <c r="A21" s="397" t="s">
        <v>112</v>
      </c>
      <c r="B21" s="398">
        <f t="shared" ref="B21:G21" si="3">SUM(B22:B33)</f>
        <v>911</v>
      </c>
      <c r="C21" s="398">
        <f t="shared" si="3"/>
        <v>878</v>
      </c>
      <c r="D21" s="398">
        <f t="shared" si="3"/>
        <v>965</v>
      </c>
      <c r="E21" s="398">
        <f t="shared" si="3"/>
        <v>982</v>
      </c>
      <c r="F21" s="398">
        <f t="shared" si="3"/>
        <v>1025</v>
      </c>
      <c r="G21" s="399">
        <f t="shared" si="3"/>
        <v>1319</v>
      </c>
    </row>
    <row r="22" spans="1:9" ht="20.25" customHeight="1" x14ac:dyDescent="0.35">
      <c r="A22" s="400" t="s">
        <v>388</v>
      </c>
      <c r="B22" s="401">
        <v>86</v>
      </c>
      <c r="C22" s="401">
        <v>88</v>
      </c>
      <c r="D22" s="401">
        <v>82</v>
      </c>
      <c r="E22" s="401">
        <v>101</v>
      </c>
      <c r="F22" s="401">
        <v>64</v>
      </c>
      <c r="G22" s="409">
        <v>108</v>
      </c>
    </row>
    <row r="23" spans="1:9" ht="20.25" customHeight="1" x14ac:dyDescent="0.35">
      <c r="A23" s="400" t="s">
        <v>389</v>
      </c>
      <c r="B23" s="401">
        <v>64</v>
      </c>
      <c r="C23" s="401">
        <v>70</v>
      </c>
      <c r="D23" s="401">
        <v>90</v>
      </c>
      <c r="E23" s="401">
        <v>93</v>
      </c>
      <c r="F23" s="401">
        <v>74</v>
      </c>
      <c r="G23" s="409">
        <v>80</v>
      </c>
    </row>
    <row r="24" spans="1:9" ht="20.25" customHeight="1" x14ac:dyDescent="0.35">
      <c r="A24" s="400" t="s">
        <v>390</v>
      </c>
      <c r="B24" s="401">
        <v>85</v>
      </c>
      <c r="C24" s="401">
        <v>87</v>
      </c>
      <c r="D24" s="401">
        <v>71</v>
      </c>
      <c r="E24" s="401">
        <v>81</v>
      </c>
      <c r="F24" s="401">
        <v>93</v>
      </c>
      <c r="G24" s="409">
        <v>162</v>
      </c>
    </row>
    <row r="25" spans="1:9" ht="20.25" customHeight="1" x14ac:dyDescent="0.35">
      <c r="A25" s="400" t="s">
        <v>391</v>
      </c>
      <c r="B25" s="401">
        <v>62</v>
      </c>
      <c r="C25" s="401">
        <v>90</v>
      </c>
      <c r="D25" s="401">
        <v>84</v>
      </c>
      <c r="E25" s="401">
        <v>83</v>
      </c>
      <c r="F25" s="401">
        <v>81</v>
      </c>
      <c r="G25" s="409">
        <v>108</v>
      </c>
    </row>
    <row r="26" spans="1:9" ht="20.25" customHeight="1" x14ac:dyDescent="0.35">
      <c r="A26" s="400" t="s">
        <v>392</v>
      </c>
      <c r="B26" s="401">
        <v>84</v>
      </c>
      <c r="C26" s="401">
        <v>75</v>
      </c>
      <c r="D26" s="401">
        <v>69</v>
      </c>
      <c r="E26" s="401">
        <v>71</v>
      </c>
      <c r="F26" s="401">
        <v>78</v>
      </c>
      <c r="G26" s="409">
        <v>107</v>
      </c>
    </row>
    <row r="27" spans="1:9" ht="20.25" customHeight="1" x14ac:dyDescent="0.35">
      <c r="A27" s="400" t="s">
        <v>393</v>
      </c>
      <c r="B27" s="401">
        <v>56</v>
      </c>
      <c r="C27" s="401">
        <v>63</v>
      </c>
      <c r="D27" s="401">
        <v>67</v>
      </c>
      <c r="E27" s="401">
        <v>96</v>
      </c>
      <c r="F27" s="401">
        <v>87</v>
      </c>
      <c r="G27" s="409">
        <v>122</v>
      </c>
    </row>
    <row r="28" spans="1:9" ht="20.25" customHeight="1" x14ac:dyDescent="0.35">
      <c r="A28" s="400" t="s">
        <v>394</v>
      </c>
      <c r="B28" s="401">
        <v>106</v>
      </c>
      <c r="C28" s="401">
        <v>70</v>
      </c>
      <c r="D28" s="401">
        <v>86</v>
      </c>
      <c r="E28" s="401">
        <v>73</v>
      </c>
      <c r="F28" s="401">
        <v>85</v>
      </c>
      <c r="G28" s="409">
        <v>110</v>
      </c>
    </row>
    <row r="29" spans="1:9" ht="20.25" customHeight="1" x14ac:dyDescent="0.35">
      <c r="A29" s="400" t="s">
        <v>395</v>
      </c>
      <c r="B29" s="401">
        <v>93</v>
      </c>
      <c r="C29" s="401">
        <v>69</v>
      </c>
      <c r="D29" s="401">
        <v>77</v>
      </c>
      <c r="E29" s="401">
        <v>88</v>
      </c>
      <c r="F29" s="401">
        <v>36</v>
      </c>
      <c r="G29" s="409">
        <v>119</v>
      </c>
    </row>
    <row r="30" spans="1:9" ht="20.25" customHeight="1" x14ac:dyDescent="0.35">
      <c r="A30" s="400" t="s">
        <v>396</v>
      </c>
      <c r="B30" s="401">
        <v>81</v>
      </c>
      <c r="C30" s="401">
        <v>65</v>
      </c>
      <c r="D30" s="401">
        <v>90</v>
      </c>
      <c r="E30" s="401">
        <v>73</v>
      </c>
      <c r="F30" s="401">
        <v>34</v>
      </c>
      <c r="G30" s="409">
        <v>99</v>
      </c>
    </row>
    <row r="31" spans="1:9" ht="20.25" customHeight="1" x14ac:dyDescent="0.35">
      <c r="A31" s="400" t="s">
        <v>397</v>
      </c>
      <c r="B31" s="401">
        <v>70</v>
      </c>
      <c r="C31" s="401">
        <v>84</v>
      </c>
      <c r="D31" s="401">
        <v>67</v>
      </c>
      <c r="E31" s="401">
        <v>75</v>
      </c>
      <c r="F31" s="401">
        <v>79</v>
      </c>
      <c r="G31" s="409">
        <v>122</v>
      </c>
    </row>
    <row r="32" spans="1:9" ht="20.25" customHeight="1" x14ac:dyDescent="0.35">
      <c r="A32" s="400" t="s">
        <v>398</v>
      </c>
      <c r="B32" s="401">
        <v>63</v>
      </c>
      <c r="C32" s="401">
        <v>49</v>
      </c>
      <c r="D32" s="401">
        <v>79</v>
      </c>
      <c r="E32" s="401">
        <v>74</v>
      </c>
      <c r="F32" s="401">
        <v>164</v>
      </c>
      <c r="G32" s="409">
        <v>99</v>
      </c>
    </row>
    <row r="33" spans="1:7" ht="20.25" customHeight="1" x14ac:dyDescent="0.35">
      <c r="A33" s="400" t="s">
        <v>399</v>
      </c>
      <c r="B33" s="401">
        <v>61</v>
      </c>
      <c r="C33" s="401">
        <v>68</v>
      </c>
      <c r="D33" s="401">
        <v>103</v>
      </c>
      <c r="E33" s="401">
        <v>74</v>
      </c>
      <c r="F33" s="401">
        <v>150</v>
      </c>
      <c r="G33" s="409">
        <v>83</v>
      </c>
    </row>
    <row r="34" spans="1:7" ht="20.25" customHeight="1" x14ac:dyDescent="0.35">
      <c r="A34" s="400"/>
      <c r="B34" s="410"/>
      <c r="C34" s="410"/>
      <c r="D34" s="410"/>
      <c r="E34" s="410"/>
      <c r="F34" s="410"/>
      <c r="G34" s="411"/>
    </row>
    <row r="35" spans="1:7" ht="20.25" customHeight="1" x14ac:dyDescent="0.3">
      <c r="A35" s="397" t="s">
        <v>113</v>
      </c>
      <c r="B35" s="398">
        <f t="shared" ref="B35:G35" si="4">SUM(B36:B47)</f>
        <v>785</v>
      </c>
      <c r="C35" s="398">
        <f t="shared" si="4"/>
        <v>734</v>
      </c>
      <c r="D35" s="398">
        <f t="shared" si="4"/>
        <v>795</v>
      </c>
      <c r="E35" s="398">
        <f t="shared" si="4"/>
        <v>770</v>
      </c>
      <c r="F35" s="398">
        <f t="shared" si="4"/>
        <v>840</v>
      </c>
      <c r="G35" s="399">
        <f t="shared" si="4"/>
        <v>1003</v>
      </c>
    </row>
    <row r="36" spans="1:7" ht="20.25" customHeight="1" x14ac:dyDescent="0.35">
      <c r="A36" s="400" t="s">
        <v>388</v>
      </c>
      <c r="B36" s="401">
        <v>69</v>
      </c>
      <c r="C36" s="401">
        <v>80</v>
      </c>
      <c r="D36" s="401">
        <v>58</v>
      </c>
      <c r="E36" s="401">
        <v>82</v>
      </c>
      <c r="F36" s="401">
        <v>60</v>
      </c>
      <c r="G36" s="409">
        <v>87</v>
      </c>
    </row>
    <row r="37" spans="1:7" ht="20.25" customHeight="1" x14ac:dyDescent="0.35">
      <c r="A37" s="400" t="s">
        <v>389</v>
      </c>
      <c r="B37" s="401">
        <v>67</v>
      </c>
      <c r="C37" s="401">
        <v>60</v>
      </c>
      <c r="D37" s="401">
        <v>60</v>
      </c>
      <c r="E37" s="401">
        <v>58</v>
      </c>
      <c r="F37" s="401">
        <v>71</v>
      </c>
      <c r="G37" s="409">
        <v>59</v>
      </c>
    </row>
    <row r="38" spans="1:7" ht="20.25" customHeight="1" x14ac:dyDescent="0.35">
      <c r="A38" s="400" t="s">
        <v>390</v>
      </c>
      <c r="B38" s="401">
        <v>63</v>
      </c>
      <c r="C38" s="401">
        <v>55</v>
      </c>
      <c r="D38" s="401">
        <v>70</v>
      </c>
      <c r="E38" s="401">
        <v>70</v>
      </c>
      <c r="F38" s="401">
        <v>66</v>
      </c>
      <c r="G38" s="409">
        <v>112</v>
      </c>
    </row>
    <row r="39" spans="1:7" ht="20.25" customHeight="1" x14ac:dyDescent="0.35">
      <c r="A39" s="400" t="s">
        <v>391</v>
      </c>
      <c r="B39" s="401">
        <v>64</v>
      </c>
      <c r="C39" s="401">
        <v>69</v>
      </c>
      <c r="D39" s="401">
        <v>73</v>
      </c>
      <c r="E39" s="401">
        <v>55</v>
      </c>
      <c r="F39" s="401">
        <v>67</v>
      </c>
      <c r="G39" s="409">
        <v>89</v>
      </c>
    </row>
    <row r="40" spans="1:7" ht="20.25" customHeight="1" x14ac:dyDescent="0.35">
      <c r="A40" s="400" t="s">
        <v>392</v>
      </c>
      <c r="B40" s="401">
        <v>52</v>
      </c>
      <c r="C40" s="401">
        <v>62</v>
      </c>
      <c r="D40" s="401">
        <v>79</v>
      </c>
      <c r="E40" s="401">
        <v>65</v>
      </c>
      <c r="F40" s="401">
        <v>62</v>
      </c>
      <c r="G40" s="409">
        <v>78</v>
      </c>
    </row>
    <row r="41" spans="1:7" ht="20.25" customHeight="1" x14ac:dyDescent="0.35">
      <c r="A41" s="400" t="s">
        <v>393</v>
      </c>
      <c r="B41" s="401">
        <v>49</v>
      </c>
      <c r="C41" s="401">
        <v>36</v>
      </c>
      <c r="D41" s="401">
        <v>64</v>
      </c>
      <c r="E41" s="401">
        <v>86</v>
      </c>
      <c r="F41" s="401">
        <v>77</v>
      </c>
      <c r="G41" s="409">
        <v>92</v>
      </c>
    </row>
    <row r="42" spans="1:7" ht="20.25" customHeight="1" x14ac:dyDescent="0.35">
      <c r="A42" s="400" t="s">
        <v>394</v>
      </c>
      <c r="B42" s="401">
        <v>67</v>
      </c>
      <c r="C42" s="401">
        <v>54</v>
      </c>
      <c r="D42" s="401">
        <v>66</v>
      </c>
      <c r="E42" s="401">
        <v>67</v>
      </c>
      <c r="F42" s="401">
        <v>70</v>
      </c>
      <c r="G42" s="409">
        <v>79</v>
      </c>
    </row>
    <row r="43" spans="1:7" ht="20.25" customHeight="1" x14ac:dyDescent="0.35">
      <c r="A43" s="400" t="s">
        <v>395</v>
      </c>
      <c r="B43" s="401">
        <v>73</v>
      </c>
      <c r="C43" s="401">
        <v>70</v>
      </c>
      <c r="D43" s="401">
        <v>59</v>
      </c>
      <c r="E43" s="401">
        <v>60</v>
      </c>
      <c r="F43" s="401">
        <v>18</v>
      </c>
      <c r="G43" s="409">
        <v>96</v>
      </c>
    </row>
    <row r="44" spans="1:7" ht="20.25" customHeight="1" x14ac:dyDescent="0.35">
      <c r="A44" s="400" t="s">
        <v>396</v>
      </c>
      <c r="B44" s="401">
        <v>63</v>
      </c>
      <c r="C44" s="401">
        <v>59</v>
      </c>
      <c r="D44" s="401">
        <v>81</v>
      </c>
      <c r="E44" s="401">
        <v>49</v>
      </c>
      <c r="F44" s="401">
        <v>25</v>
      </c>
      <c r="G44" s="409">
        <v>81</v>
      </c>
    </row>
    <row r="45" spans="1:7" ht="20.25" customHeight="1" x14ac:dyDescent="0.35">
      <c r="A45" s="400" t="s">
        <v>397</v>
      </c>
      <c r="B45" s="401">
        <v>81</v>
      </c>
      <c r="C45" s="401">
        <v>76</v>
      </c>
      <c r="D45" s="401">
        <v>66</v>
      </c>
      <c r="E45" s="401">
        <v>58</v>
      </c>
      <c r="F45" s="401">
        <v>53</v>
      </c>
      <c r="G45" s="409">
        <v>84</v>
      </c>
    </row>
    <row r="46" spans="1:7" ht="20.25" customHeight="1" x14ac:dyDescent="0.35">
      <c r="A46" s="400" t="s">
        <v>398</v>
      </c>
      <c r="B46" s="401">
        <v>76</v>
      </c>
      <c r="C46" s="401">
        <v>49</v>
      </c>
      <c r="D46" s="401">
        <v>57</v>
      </c>
      <c r="E46" s="401">
        <v>54</v>
      </c>
      <c r="F46" s="401">
        <v>149</v>
      </c>
      <c r="G46" s="409">
        <v>69</v>
      </c>
    </row>
    <row r="47" spans="1:7" ht="20.25" customHeight="1" x14ac:dyDescent="0.35">
      <c r="A47" s="400" t="s">
        <v>399</v>
      </c>
      <c r="B47" s="401">
        <v>61</v>
      </c>
      <c r="C47" s="401">
        <v>64</v>
      </c>
      <c r="D47" s="401">
        <v>62</v>
      </c>
      <c r="E47" s="401">
        <v>66</v>
      </c>
      <c r="F47" s="401">
        <v>122</v>
      </c>
      <c r="G47" s="409">
        <v>77</v>
      </c>
    </row>
    <row r="48" spans="1:7" ht="9" customHeight="1" x14ac:dyDescent="0.35">
      <c r="A48" s="368"/>
      <c r="B48" s="233"/>
      <c r="C48" s="233"/>
      <c r="D48" s="233"/>
      <c r="E48" s="233"/>
      <c r="F48" s="233"/>
      <c r="G48" s="412"/>
    </row>
    <row r="49" spans="1:7" s="244" customFormat="1" x14ac:dyDescent="0.3">
      <c r="A49" s="280"/>
      <c r="B49" s="285"/>
      <c r="C49" s="285"/>
      <c r="D49" s="285"/>
      <c r="E49" s="285"/>
      <c r="F49" s="285"/>
      <c r="G49" s="285"/>
    </row>
    <row r="50" spans="1:7" s="244" customFormat="1" ht="15.75" customHeight="1" x14ac:dyDescent="0.3">
      <c r="A50" s="280"/>
      <c r="E50" s="283"/>
      <c r="F50" s="413"/>
      <c r="G50" s="413" t="s">
        <v>2</v>
      </c>
    </row>
    <row r="51" spans="1:7" s="244" customFormat="1" ht="15.75" customHeight="1" x14ac:dyDescent="0.3">
      <c r="A51" s="280"/>
      <c r="B51" s="285"/>
      <c r="C51" s="285"/>
      <c r="D51" s="285"/>
      <c r="E51" s="285"/>
      <c r="F51" s="414"/>
      <c r="G51" s="414" t="s">
        <v>3</v>
      </c>
    </row>
    <row r="52" spans="1:7" ht="15" customHeight="1" x14ac:dyDescent="0.3">
      <c r="A52" s="321"/>
      <c r="B52" s="285"/>
      <c r="C52" s="285"/>
      <c r="D52" s="285"/>
      <c r="E52" s="285"/>
      <c r="F52" s="285"/>
      <c r="G52" s="285"/>
    </row>
    <row r="53" spans="1:7" ht="15" customHeight="1" x14ac:dyDescent="0.3">
      <c r="A53" s="321"/>
      <c r="B53" s="285"/>
      <c r="C53" s="285"/>
      <c r="D53" s="285"/>
      <c r="E53" s="285"/>
      <c r="F53" s="285"/>
      <c r="G53" s="285"/>
    </row>
    <row r="54" spans="1:7" x14ac:dyDescent="0.3">
      <c r="A54" s="321"/>
      <c r="B54" s="285"/>
      <c r="C54" s="285"/>
      <c r="D54" s="285"/>
      <c r="E54" s="285"/>
      <c r="F54" s="285"/>
      <c r="G54" s="285"/>
    </row>
    <row r="55" spans="1:7" x14ac:dyDescent="0.3">
      <c r="A55" s="321"/>
      <c r="B55" s="285"/>
      <c r="C55" s="285"/>
      <c r="D55" s="285"/>
      <c r="E55" s="285"/>
      <c r="F55" s="285"/>
      <c r="G55" s="285"/>
    </row>
    <row r="56" spans="1:7" x14ac:dyDescent="0.3">
      <c r="A56" s="321"/>
      <c r="B56" s="285"/>
      <c r="C56" s="285"/>
      <c r="D56" s="285"/>
      <c r="E56" s="285"/>
      <c r="F56" s="285"/>
      <c r="G56" s="285"/>
    </row>
    <row r="57" spans="1:7" x14ac:dyDescent="0.3">
      <c r="A57" s="321"/>
      <c r="B57" s="285"/>
      <c r="C57" s="285"/>
      <c r="D57" s="285"/>
      <c r="E57" s="285"/>
      <c r="F57" s="285"/>
      <c r="G57" s="285"/>
    </row>
    <row r="58" spans="1:7" x14ac:dyDescent="0.3">
      <c r="A58" s="321"/>
      <c r="B58" s="285"/>
      <c r="C58" s="285"/>
      <c r="D58" s="285"/>
      <c r="E58" s="285"/>
      <c r="F58" s="285"/>
      <c r="G58" s="285"/>
    </row>
    <row r="59" spans="1:7" x14ac:dyDescent="0.3">
      <c r="A59" s="321"/>
      <c r="B59" s="285"/>
      <c r="C59" s="285"/>
      <c r="D59" s="285"/>
      <c r="E59" s="285"/>
      <c r="F59" s="285"/>
      <c r="G59" s="285"/>
    </row>
    <row r="60" spans="1:7" x14ac:dyDescent="0.3">
      <c r="A60" s="321"/>
      <c r="B60" s="285"/>
      <c r="C60" s="285"/>
      <c r="D60" s="285"/>
      <c r="E60" s="285"/>
      <c r="F60" s="285"/>
      <c r="G60" s="285"/>
    </row>
    <row r="62" spans="1:7" x14ac:dyDescent="0.3">
      <c r="A62" s="214"/>
    </row>
    <row r="63" spans="1:7" ht="12" customHeight="1" x14ac:dyDescent="0.3"/>
    <row r="64" spans="1:7" x14ac:dyDescent="0.3">
      <c r="A64" s="322"/>
    </row>
  </sheetData>
  <sheetProtection selectLockedCells="1" selectUnlockedCells="1"/>
  <mergeCells count="1">
    <mergeCell ref="B4:G4"/>
  </mergeCells>
  <printOptions horizontalCentered="1"/>
  <pageMargins left="0.7" right="0.7" top="0.75" bottom="0.75" header="0.3" footer="0.3"/>
  <pageSetup paperSize="9" scale="72" firstPageNumber="50" fitToWidth="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D6FD8-CE6B-4E50-A9E7-D54907A6F152}">
  <sheetPr>
    <tabColor rgb="FF7030A0"/>
  </sheetPr>
  <dimension ref="A1:G64"/>
  <sheetViews>
    <sheetView view="pageBreakPreview" topLeftCell="A25" zoomScale="70" zoomScaleSheetLayoutView="70" workbookViewId="0">
      <selection activeCell="B65" sqref="B65"/>
    </sheetView>
  </sheetViews>
  <sheetFormatPr defaultColWidth="11.44140625" defaultRowHeight="17.399999999999999" x14ac:dyDescent="0.35"/>
  <cols>
    <col min="1" max="1" width="28.6640625" style="209" customWidth="1"/>
    <col min="2" max="6" width="14.44140625" style="218" customWidth="1"/>
    <col min="7" max="7" width="14.44140625" style="417" customWidth="1"/>
    <col min="8" max="16384" width="11.44140625" style="209"/>
  </cols>
  <sheetData>
    <row r="1" spans="1:7" s="244" customFormat="1" ht="21.75" customHeight="1" x14ac:dyDescent="0.35">
      <c r="A1" s="232" t="s">
        <v>400</v>
      </c>
      <c r="B1" s="242"/>
      <c r="C1" s="242"/>
      <c r="D1" s="243"/>
      <c r="E1" s="243"/>
      <c r="F1" s="243"/>
      <c r="G1" s="415"/>
    </row>
    <row r="2" spans="1:7" s="282" customFormat="1" ht="21.75" customHeight="1" x14ac:dyDescent="0.35">
      <c r="A2" s="230" t="s">
        <v>401</v>
      </c>
      <c r="B2" s="246"/>
      <c r="C2" s="246"/>
      <c r="D2" s="246"/>
      <c r="E2" s="246"/>
      <c r="F2" s="246"/>
      <c r="G2" s="416"/>
    </row>
    <row r="3" spans="1:7" ht="20.25" customHeight="1" x14ac:dyDescent="0.35"/>
    <row r="4" spans="1:7" ht="24.75" customHeight="1" x14ac:dyDescent="0.3">
      <c r="A4" s="393" t="s">
        <v>122</v>
      </c>
      <c r="B4" s="252" t="s">
        <v>219</v>
      </c>
      <c r="C4" s="252"/>
      <c r="D4" s="252"/>
      <c r="E4" s="252"/>
      <c r="F4" s="252"/>
      <c r="G4" s="252"/>
    </row>
    <row r="5" spans="1:7" ht="24.75" customHeight="1" x14ac:dyDescent="0.3">
      <c r="A5" s="394" t="s">
        <v>23</v>
      </c>
      <c r="B5" s="395">
        <v>2017</v>
      </c>
      <c r="C5" s="395">
        <v>2018</v>
      </c>
      <c r="D5" s="395">
        <v>2019</v>
      </c>
      <c r="E5" s="395">
        <v>2020</v>
      </c>
      <c r="F5" s="395">
        <v>2021</v>
      </c>
      <c r="G5" s="395">
        <v>2022</v>
      </c>
    </row>
    <row r="6" spans="1:7" ht="9" customHeight="1" x14ac:dyDescent="0.35">
      <c r="A6" s="336"/>
      <c r="B6" s="396"/>
      <c r="C6" s="396"/>
      <c r="D6" s="396"/>
      <c r="E6" s="396"/>
      <c r="F6" s="396"/>
    </row>
    <row r="7" spans="1:7" ht="20.25" customHeight="1" x14ac:dyDescent="0.3">
      <c r="A7" s="397" t="s">
        <v>111</v>
      </c>
      <c r="B7" s="398">
        <f t="shared" ref="B7:G7" si="0">SUM(B8:B19)</f>
        <v>73</v>
      </c>
      <c r="C7" s="398">
        <f t="shared" si="0"/>
        <v>67</v>
      </c>
      <c r="D7" s="398">
        <f t="shared" si="0"/>
        <v>60</v>
      </c>
      <c r="E7" s="398">
        <f t="shared" si="0"/>
        <v>60</v>
      </c>
      <c r="F7" s="398">
        <f t="shared" si="0"/>
        <v>50</v>
      </c>
      <c r="G7" s="399">
        <f t="shared" si="0"/>
        <v>71</v>
      </c>
    </row>
    <row r="8" spans="1:7" ht="20.25" customHeight="1" x14ac:dyDescent="0.35">
      <c r="A8" s="400" t="s">
        <v>388</v>
      </c>
      <c r="B8" s="401">
        <f t="shared" ref="B8:G8" si="1">SUM(B22+B36)</f>
        <v>6</v>
      </c>
      <c r="C8" s="401">
        <f t="shared" si="1"/>
        <v>7</v>
      </c>
      <c r="D8" s="401">
        <f t="shared" si="1"/>
        <v>7</v>
      </c>
      <c r="E8" s="401">
        <f t="shared" si="1"/>
        <v>7</v>
      </c>
      <c r="F8" s="401">
        <f t="shared" si="1"/>
        <v>4</v>
      </c>
      <c r="G8" s="402">
        <f t="shared" si="1"/>
        <v>9</v>
      </c>
    </row>
    <row r="9" spans="1:7" ht="20.25" customHeight="1" x14ac:dyDescent="0.35">
      <c r="A9" s="400" t="s">
        <v>389</v>
      </c>
      <c r="B9" s="401">
        <f t="shared" ref="B9:G19" si="2">SUM(B23+B37)</f>
        <v>3</v>
      </c>
      <c r="C9" s="401">
        <f t="shared" si="2"/>
        <v>1</v>
      </c>
      <c r="D9" s="401">
        <f t="shared" si="2"/>
        <v>7</v>
      </c>
      <c r="E9" s="401">
        <f t="shared" si="2"/>
        <v>6</v>
      </c>
      <c r="F9" s="401">
        <f t="shared" si="2"/>
        <v>3</v>
      </c>
      <c r="G9" s="402">
        <f t="shared" si="2"/>
        <v>10</v>
      </c>
    </row>
    <row r="10" spans="1:7" ht="20.25" customHeight="1" x14ac:dyDescent="0.35">
      <c r="A10" s="400" t="s">
        <v>390</v>
      </c>
      <c r="B10" s="401">
        <f t="shared" si="2"/>
        <v>7</v>
      </c>
      <c r="C10" s="401">
        <f t="shared" si="2"/>
        <v>5</v>
      </c>
      <c r="D10" s="401">
        <f t="shared" si="2"/>
        <v>10</v>
      </c>
      <c r="E10" s="401">
        <f t="shared" si="2"/>
        <v>2</v>
      </c>
      <c r="F10" s="401">
        <f t="shared" si="2"/>
        <v>3</v>
      </c>
      <c r="G10" s="402">
        <f t="shared" si="2"/>
        <v>3</v>
      </c>
    </row>
    <row r="11" spans="1:7" ht="20.25" customHeight="1" x14ac:dyDescent="0.35">
      <c r="A11" s="400" t="s">
        <v>391</v>
      </c>
      <c r="B11" s="401">
        <f t="shared" si="2"/>
        <v>1</v>
      </c>
      <c r="C11" s="401">
        <f t="shared" si="2"/>
        <v>13</v>
      </c>
      <c r="D11" s="401">
        <f t="shared" si="2"/>
        <v>4</v>
      </c>
      <c r="E11" s="401">
        <f t="shared" si="2"/>
        <v>6</v>
      </c>
      <c r="F11" s="401">
        <f t="shared" si="2"/>
        <v>7</v>
      </c>
      <c r="G11" s="402">
        <f t="shared" si="2"/>
        <v>8</v>
      </c>
    </row>
    <row r="12" spans="1:7" ht="20.25" customHeight="1" x14ac:dyDescent="0.35">
      <c r="A12" s="400" t="s">
        <v>392</v>
      </c>
      <c r="B12" s="401">
        <f t="shared" si="2"/>
        <v>4</v>
      </c>
      <c r="C12" s="401">
        <f t="shared" si="2"/>
        <v>5</v>
      </c>
      <c r="D12" s="401">
        <f t="shared" si="2"/>
        <v>3</v>
      </c>
      <c r="E12" s="401">
        <f t="shared" si="2"/>
        <v>4</v>
      </c>
      <c r="F12" s="401">
        <f t="shared" si="2"/>
        <v>4</v>
      </c>
      <c r="G12" s="402">
        <f t="shared" si="2"/>
        <v>4</v>
      </c>
    </row>
    <row r="13" spans="1:7" ht="20.25" customHeight="1" x14ac:dyDescent="0.35">
      <c r="A13" s="400" t="s">
        <v>393</v>
      </c>
      <c r="B13" s="401">
        <f t="shared" si="2"/>
        <v>6</v>
      </c>
      <c r="C13" s="401">
        <f t="shared" si="2"/>
        <v>7</v>
      </c>
      <c r="D13" s="401">
        <f t="shared" si="2"/>
        <v>0</v>
      </c>
      <c r="E13" s="401">
        <f t="shared" si="2"/>
        <v>8</v>
      </c>
      <c r="F13" s="401">
        <f t="shared" si="2"/>
        <v>7</v>
      </c>
      <c r="G13" s="402">
        <f t="shared" si="2"/>
        <v>6</v>
      </c>
    </row>
    <row r="14" spans="1:7" ht="20.25" customHeight="1" x14ac:dyDescent="0.35">
      <c r="A14" s="400" t="s">
        <v>394</v>
      </c>
      <c r="B14" s="401">
        <f t="shared" si="2"/>
        <v>10</v>
      </c>
      <c r="C14" s="401">
        <f t="shared" si="2"/>
        <v>4</v>
      </c>
      <c r="D14" s="401">
        <f t="shared" si="2"/>
        <v>6</v>
      </c>
      <c r="E14" s="401">
        <f t="shared" si="2"/>
        <v>6</v>
      </c>
      <c r="F14" s="401">
        <f t="shared" si="2"/>
        <v>5</v>
      </c>
      <c r="G14" s="402">
        <f t="shared" si="2"/>
        <v>5</v>
      </c>
    </row>
    <row r="15" spans="1:7" ht="20.25" customHeight="1" x14ac:dyDescent="0.35">
      <c r="A15" s="400" t="s">
        <v>395</v>
      </c>
      <c r="B15" s="401">
        <f t="shared" si="2"/>
        <v>7</v>
      </c>
      <c r="C15" s="401">
        <f t="shared" si="2"/>
        <v>2</v>
      </c>
      <c r="D15" s="401">
        <f t="shared" si="2"/>
        <v>5</v>
      </c>
      <c r="E15" s="401">
        <f t="shared" si="2"/>
        <v>4</v>
      </c>
      <c r="F15" s="401">
        <f t="shared" si="2"/>
        <v>2</v>
      </c>
      <c r="G15" s="402">
        <f t="shared" si="2"/>
        <v>10</v>
      </c>
    </row>
    <row r="16" spans="1:7" ht="20.25" customHeight="1" x14ac:dyDescent="0.35">
      <c r="A16" s="400" t="s">
        <v>396</v>
      </c>
      <c r="B16" s="401">
        <f t="shared" si="2"/>
        <v>5</v>
      </c>
      <c r="C16" s="401">
        <f t="shared" si="2"/>
        <v>5</v>
      </c>
      <c r="D16" s="401">
        <f t="shared" si="2"/>
        <v>2</v>
      </c>
      <c r="E16" s="401">
        <f t="shared" si="2"/>
        <v>5</v>
      </c>
      <c r="F16" s="401">
        <f t="shared" si="2"/>
        <v>0</v>
      </c>
      <c r="G16" s="402">
        <f t="shared" si="2"/>
        <v>4</v>
      </c>
    </row>
    <row r="17" spans="1:7" ht="20.25" customHeight="1" x14ac:dyDescent="0.35">
      <c r="A17" s="400" t="s">
        <v>397</v>
      </c>
      <c r="B17" s="401">
        <f t="shared" si="2"/>
        <v>10</v>
      </c>
      <c r="C17" s="401">
        <f t="shared" si="2"/>
        <v>7</v>
      </c>
      <c r="D17" s="401">
        <f t="shared" si="2"/>
        <v>3</v>
      </c>
      <c r="E17" s="401">
        <f t="shared" si="2"/>
        <v>4</v>
      </c>
      <c r="F17" s="401">
        <f t="shared" si="2"/>
        <v>0</v>
      </c>
      <c r="G17" s="402">
        <f t="shared" si="2"/>
        <v>1</v>
      </c>
    </row>
    <row r="18" spans="1:7" ht="20.25" customHeight="1" x14ac:dyDescent="0.35">
      <c r="A18" s="400" t="s">
        <v>398</v>
      </c>
      <c r="B18" s="401">
        <f t="shared" si="2"/>
        <v>10</v>
      </c>
      <c r="C18" s="401">
        <f t="shared" si="2"/>
        <v>2</v>
      </c>
      <c r="D18" s="401">
        <f t="shared" si="2"/>
        <v>5</v>
      </c>
      <c r="E18" s="401">
        <f t="shared" si="2"/>
        <v>4</v>
      </c>
      <c r="F18" s="401">
        <f t="shared" si="2"/>
        <v>7</v>
      </c>
      <c r="G18" s="402">
        <f t="shared" si="2"/>
        <v>6</v>
      </c>
    </row>
    <row r="19" spans="1:7" ht="20.25" customHeight="1" x14ac:dyDescent="0.35">
      <c r="A19" s="400" t="s">
        <v>399</v>
      </c>
      <c r="B19" s="401">
        <f t="shared" si="2"/>
        <v>4</v>
      </c>
      <c r="C19" s="401">
        <f t="shared" si="2"/>
        <v>9</v>
      </c>
      <c r="D19" s="401">
        <f t="shared" si="2"/>
        <v>8</v>
      </c>
      <c r="E19" s="401">
        <f t="shared" si="2"/>
        <v>4</v>
      </c>
      <c r="F19" s="401">
        <f t="shared" si="2"/>
        <v>8</v>
      </c>
      <c r="G19" s="402">
        <f t="shared" si="2"/>
        <v>5</v>
      </c>
    </row>
    <row r="20" spans="1:7" ht="20.25" customHeight="1" x14ac:dyDescent="0.35">
      <c r="A20" s="321"/>
      <c r="B20" s="405"/>
      <c r="C20" s="405"/>
      <c r="D20" s="401"/>
      <c r="E20" s="401"/>
      <c r="F20" s="401"/>
      <c r="G20" s="406"/>
    </row>
    <row r="21" spans="1:7" ht="18" customHeight="1" x14ac:dyDescent="0.3">
      <c r="A21" s="397" t="s">
        <v>112</v>
      </c>
      <c r="B21" s="398">
        <f t="shared" ref="B21:G21" si="3">SUM(B22:B33)</f>
        <v>41</v>
      </c>
      <c r="C21" s="398">
        <f t="shared" si="3"/>
        <v>39</v>
      </c>
      <c r="D21" s="398">
        <f t="shared" si="3"/>
        <v>36</v>
      </c>
      <c r="E21" s="398">
        <f t="shared" si="3"/>
        <v>30</v>
      </c>
      <c r="F21" s="398">
        <f t="shared" si="3"/>
        <v>26</v>
      </c>
      <c r="G21" s="399">
        <f t="shared" si="3"/>
        <v>39</v>
      </c>
    </row>
    <row r="22" spans="1:7" ht="20.25" customHeight="1" x14ac:dyDescent="0.35">
      <c r="A22" s="400" t="s">
        <v>388</v>
      </c>
      <c r="B22" s="401">
        <v>1</v>
      </c>
      <c r="C22" s="401">
        <v>5</v>
      </c>
      <c r="D22" s="401">
        <v>5</v>
      </c>
      <c r="E22" s="401">
        <v>5</v>
      </c>
      <c r="F22" s="401">
        <v>2</v>
      </c>
      <c r="G22" s="418">
        <v>8</v>
      </c>
    </row>
    <row r="23" spans="1:7" ht="20.25" customHeight="1" x14ac:dyDescent="0.35">
      <c r="A23" s="400" t="s">
        <v>389</v>
      </c>
      <c r="B23" s="401">
        <v>1</v>
      </c>
      <c r="C23" s="401">
        <v>1</v>
      </c>
      <c r="D23" s="401">
        <v>3</v>
      </c>
      <c r="E23" s="401">
        <v>1</v>
      </c>
      <c r="F23" s="401">
        <v>3</v>
      </c>
      <c r="G23" s="409">
        <v>4</v>
      </c>
    </row>
    <row r="24" spans="1:7" ht="20.25" customHeight="1" x14ac:dyDescent="0.35">
      <c r="A24" s="400" t="s">
        <v>390</v>
      </c>
      <c r="B24" s="401">
        <v>3</v>
      </c>
      <c r="C24" s="401">
        <v>4</v>
      </c>
      <c r="D24" s="401">
        <v>5</v>
      </c>
      <c r="E24" s="401">
        <v>2</v>
      </c>
      <c r="F24" s="401">
        <v>0</v>
      </c>
      <c r="G24" s="409">
        <v>2</v>
      </c>
    </row>
    <row r="25" spans="1:7" ht="20.25" customHeight="1" x14ac:dyDescent="0.35">
      <c r="A25" s="400" t="s">
        <v>391</v>
      </c>
      <c r="B25" s="401">
        <v>1</v>
      </c>
      <c r="C25" s="401">
        <v>7</v>
      </c>
      <c r="D25" s="401">
        <v>3</v>
      </c>
      <c r="E25" s="401">
        <v>5</v>
      </c>
      <c r="F25" s="401">
        <v>3</v>
      </c>
      <c r="G25" s="409">
        <v>5</v>
      </c>
    </row>
    <row r="26" spans="1:7" ht="20.25" customHeight="1" x14ac:dyDescent="0.35">
      <c r="A26" s="400" t="s">
        <v>392</v>
      </c>
      <c r="B26" s="401">
        <v>2</v>
      </c>
      <c r="C26" s="401">
        <v>2</v>
      </c>
      <c r="D26" s="401">
        <v>3</v>
      </c>
      <c r="E26" s="401">
        <v>3</v>
      </c>
      <c r="F26" s="401">
        <v>1</v>
      </c>
      <c r="G26" s="409">
        <v>1</v>
      </c>
    </row>
    <row r="27" spans="1:7" ht="20.25" customHeight="1" x14ac:dyDescent="0.35">
      <c r="A27" s="400" t="s">
        <v>393</v>
      </c>
      <c r="B27" s="401">
        <v>4</v>
      </c>
      <c r="C27" s="401">
        <v>5</v>
      </c>
      <c r="D27" s="401">
        <v>0</v>
      </c>
      <c r="E27" s="401">
        <v>4</v>
      </c>
      <c r="F27" s="401">
        <v>3</v>
      </c>
      <c r="G27" s="409">
        <v>2</v>
      </c>
    </row>
    <row r="28" spans="1:7" ht="20.25" customHeight="1" x14ac:dyDescent="0.35">
      <c r="A28" s="400" t="s">
        <v>394</v>
      </c>
      <c r="B28" s="401">
        <v>7</v>
      </c>
      <c r="C28" s="401">
        <v>0</v>
      </c>
      <c r="D28" s="401">
        <v>6</v>
      </c>
      <c r="E28" s="401">
        <v>1</v>
      </c>
      <c r="F28" s="401">
        <v>3</v>
      </c>
      <c r="G28" s="409">
        <v>1</v>
      </c>
    </row>
    <row r="29" spans="1:7" ht="20.25" customHeight="1" x14ac:dyDescent="0.35">
      <c r="A29" s="400" t="s">
        <v>395</v>
      </c>
      <c r="B29" s="401">
        <v>4</v>
      </c>
      <c r="C29" s="401">
        <v>2</v>
      </c>
      <c r="D29" s="401">
        <v>3</v>
      </c>
      <c r="E29" s="401">
        <v>2</v>
      </c>
      <c r="F29" s="401">
        <v>2</v>
      </c>
      <c r="G29" s="409">
        <v>4</v>
      </c>
    </row>
    <row r="30" spans="1:7" ht="20.25" customHeight="1" x14ac:dyDescent="0.35">
      <c r="A30" s="400" t="s">
        <v>396</v>
      </c>
      <c r="B30" s="401">
        <v>3</v>
      </c>
      <c r="C30" s="401">
        <v>5</v>
      </c>
      <c r="D30" s="401">
        <v>0</v>
      </c>
      <c r="E30" s="401">
        <v>0</v>
      </c>
      <c r="F30" s="401">
        <v>0</v>
      </c>
      <c r="G30" s="409">
        <v>2</v>
      </c>
    </row>
    <row r="31" spans="1:7" ht="20.25" customHeight="1" x14ac:dyDescent="0.35">
      <c r="A31" s="400" t="s">
        <v>397</v>
      </c>
      <c r="B31" s="401">
        <v>7</v>
      </c>
      <c r="C31" s="401">
        <v>4</v>
      </c>
      <c r="D31" s="401">
        <v>1</v>
      </c>
      <c r="E31" s="401">
        <v>4</v>
      </c>
      <c r="F31" s="401">
        <v>0</v>
      </c>
      <c r="G31" s="409">
        <v>1</v>
      </c>
    </row>
    <row r="32" spans="1:7" ht="20.25" customHeight="1" x14ac:dyDescent="0.35">
      <c r="A32" s="400" t="s">
        <v>398</v>
      </c>
      <c r="B32" s="401">
        <v>7</v>
      </c>
      <c r="C32" s="401">
        <v>0</v>
      </c>
      <c r="D32" s="401">
        <v>3</v>
      </c>
      <c r="E32" s="401">
        <v>2</v>
      </c>
      <c r="F32" s="401">
        <v>4</v>
      </c>
      <c r="G32" s="409">
        <v>5</v>
      </c>
    </row>
    <row r="33" spans="1:7" ht="20.25" customHeight="1" x14ac:dyDescent="0.35">
      <c r="A33" s="400" t="s">
        <v>399</v>
      </c>
      <c r="B33" s="401">
        <v>1</v>
      </c>
      <c r="C33" s="401">
        <v>4</v>
      </c>
      <c r="D33" s="401">
        <v>4</v>
      </c>
      <c r="E33" s="401">
        <v>1</v>
      </c>
      <c r="F33" s="401">
        <v>5</v>
      </c>
      <c r="G33" s="409">
        <v>4</v>
      </c>
    </row>
    <row r="34" spans="1:7" ht="20.25" customHeight="1" x14ac:dyDescent="0.35">
      <c r="A34" s="400"/>
      <c r="B34" s="410"/>
      <c r="C34" s="410"/>
      <c r="D34" s="410"/>
      <c r="E34" s="410"/>
      <c r="F34" s="410"/>
      <c r="G34" s="411"/>
    </row>
    <row r="35" spans="1:7" ht="20.25" customHeight="1" x14ac:dyDescent="0.3">
      <c r="A35" s="397" t="s">
        <v>113</v>
      </c>
      <c r="B35" s="398">
        <f t="shared" ref="B35:G35" si="4">SUM(B36:B47)</f>
        <v>32</v>
      </c>
      <c r="C35" s="398">
        <f t="shared" si="4"/>
        <v>28</v>
      </c>
      <c r="D35" s="398">
        <f t="shared" si="4"/>
        <v>24</v>
      </c>
      <c r="E35" s="398">
        <f t="shared" si="4"/>
        <v>30</v>
      </c>
      <c r="F35" s="398">
        <f t="shared" si="4"/>
        <v>24</v>
      </c>
      <c r="G35" s="399">
        <f t="shared" si="4"/>
        <v>32</v>
      </c>
    </row>
    <row r="36" spans="1:7" ht="20.25" customHeight="1" x14ac:dyDescent="0.35">
      <c r="A36" s="400" t="s">
        <v>388</v>
      </c>
      <c r="B36" s="401">
        <v>5</v>
      </c>
      <c r="C36" s="401">
        <v>2</v>
      </c>
      <c r="D36" s="401">
        <v>2</v>
      </c>
      <c r="E36" s="401">
        <v>2</v>
      </c>
      <c r="F36" s="401">
        <v>2</v>
      </c>
      <c r="G36" s="418">
        <v>1</v>
      </c>
    </row>
    <row r="37" spans="1:7" ht="20.25" customHeight="1" x14ac:dyDescent="0.35">
      <c r="A37" s="400" t="s">
        <v>389</v>
      </c>
      <c r="B37" s="401">
        <v>2</v>
      </c>
      <c r="C37" s="401">
        <v>0</v>
      </c>
      <c r="D37" s="401">
        <v>4</v>
      </c>
      <c r="E37" s="401">
        <v>5</v>
      </c>
      <c r="F37" s="401">
        <v>0</v>
      </c>
      <c r="G37" s="418">
        <v>6</v>
      </c>
    </row>
    <row r="38" spans="1:7" ht="20.25" customHeight="1" x14ac:dyDescent="0.35">
      <c r="A38" s="400" t="s">
        <v>390</v>
      </c>
      <c r="B38" s="401">
        <v>4</v>
      </c>
      <c r="C38" s="401">
        <v>1</v>
      </c>
      <c r="D38" s="401">
        <v>5</v>
      </c>
      <c r="E38" s="401">
        <v>0</v>
      </c>
      <c r="F38" s="401">
        <v>3</v>
      </c>
      <c r="G38" s="418">
        <v>1</v>
      </c>
    </row>
    <row r="39" spans="1:7" ht="20.25" customHeight="1" x14ac:dyDescent="0.35">
      <c r="A39" s="400" t="s">
        <v>391</v>
      </c>
      <c r="B39" s="401">
        <v>0</v>
      </c>
      <c r="C39" s="401">
        <v>6</v>
      </c>
      <c r="D39" s="401">
        <v>1</v>
      </c>
      <c r="E39" s="401">
        <v>1</v>
      </c>
      <c r="F39" s="401">
        <v>4</v>
      </c>
      <c r="G39" s="418">
        <v>3</v>
      </c>
    </row>
    <row r="40" spans="1:7" ht="20.25" customHeight="1" x14ac:dyDescent="0.35">
      <c r="A40" s="400" t="s">
        <v>392</v>
      </c>
      <c r="B40" s="401">
        <v>2</v>
      </c>
      <c r="C40" s="401">
        <v>3</v>
      </c>
      <c r="D40" s="401">
        <v>0</v>
      </c>
      <c r="E40" s="401">
        <v>1</v>
      </c>
      <c r="F40" s="401">
        <v>3</v>
      </c>
      <c r="G40" s="418">
        <v>3</v>
      </c>
    </row>
    <row r="41" spans="1:7" ht="20.25" customHeight="1" x14ac:dyDescent="0.35">
      <c r="A41" s="400" t="s">
        <v>393</v>
      </c>
      <c r="B41" s="401">
        <v>2</v>
      </c>
      <c r="C41" s="401">
        <v>2</v>
      </c>
      <c r="D41" s="401">
        <v>0</v>
      </c>
      <c r="E41" s="401">
        <v>4</v>
      </c>
      <c r="F41" s="401">
        <v>4</v>
      </c>
      <c r="G41" s="418">
        <v>4</v>
      </c>
    </row>
    <row r="42" spans="1:7" ht="20.25" customHeight="1" x14ac:dyDescent="0.35">
      <c r="A42" s="400" t="s">
        <v>394</v>
      </c>
      <c r="B42" s="401">
        <v>3</v>
      </c>
      <c r="C42" s="401">
        <v>4</v>
      </c>
      <c r="D42" s="401">
        <v>0</v>
      </c>
      <c r="E42" s="401">
        <v>5</v>
      </c>
      <c r="F42" s="401">
        <v>2</v>
      </c>
      <c r="G42" s="418">
        <v>4</v>
      </c>
    </row>
    <row r="43" spans="1:7" ht="20.25" customHeight="1" x14ac:dyDescent="0.35">
      <c r="A43" s="400" t="s">
        <v>395</v>
      </c>
      <c r="B43" s="401">
        <v>3</v>
      </c>
      <c r="C43" s="401">
        <v>0</v>
      </c>
      <c r="D43" s="401">
        <v>2</v>
      </c>
      <c r="E43" s="401">
        <v>2</v>
      </c>
      <c r="F43" s="401">
        <v>0</v>
      </c>
      <c r="G43" s="418">
        <v>6</v>
      </c>
    </row>
    <row r="44" spans="1:7" ht="20.25" customHeight="1" x14ac:dyDescent="0.35">
      <c r="A44" s="400" t="s">
        <v>396</v>
      </c>
      <c r="B44" s="401">
        <v>2</v>
      </c>
      <c r="C44" s="401">
        <v>0</v>
      </c>
      <c r="D44" s="401">
        <v>2</v>
      </c>
      <c r="E44" s="401">
        <v>5</v>
      </c>
      <c r="F44" s="401">
        <v>0</v>
      </c>
      <c r="G44" s="418">
        <v>2</v>
      </c>
    </row>
    <row r="45" spans="1:7" ht="20.25" customHeight="1" x14ac:dyDescent="0.35">
      <c r="A45" s="400" t="s">
        <v>397</v>
      </c>
      <c r="B45" s="401">
        <v>3</v>
      </c>
      <c r="C45" s="401">
        <v>3</v>
      </c>
      <c r="D45" s="401">
        <v>2</v>
      </c>
      <c r="E45" s="401">
        <v>0</v>
      </c>
      <c r="F45" s="401">
        <v>0</v>
      </c>
      <c r="G45" s="401">
        <v>0</v>
      </c>
    </row>
    <row r="46" spans="1:7" ht="20.25" customHeight="1" x14ac:dyDescent="0.35">
      <c r="A46" s="400" t="s">
        <v>398</v>
      </c>
      <c r="B46" s="401">
        <v>3</v>
      </c>
      <c r="C46" s="401">
        <v>2</v>
      </c>
      <c r="D46" s="401">
        <v>2</v>
      </c>
      <c r="E46" s="401">
        <v>2</v>
      </c>
      <c r="F46" s="401">
        <v>3</v>
      </c>
      <c r="G46" s="418">
        <v>1</v>
      </c>
    </row>
    <row r="47" spans="1:7" ht="20.25" customHeight="1" x14ac:dyDescent="0.35">
      <c r="A47" s="400" t="s">
        <v>399</v>
      </c>
      <c r="B47" s="401">
        <v>3</v>
      </c>
      <c r="C47" s="401">
        <v>5</v>
      </c>
      <c r="D47" s="401">
        <v>4</v>
      </c>
      <c r="E47" s="401">
        <v>3</v>
      </c>
      <c r="F47" s="401">
        <v>3</v>
      </c>
      <c r="G47" s="418">
        <v>1</v>
      </c>
    </row>
    <row r="48" spans="1:7" s="244" customFormat="1" ht="6" customHeight="1" x14ac:dyDescent="0.35">
      <c r="A48" s="368"/>
      <c r="B48" s="233"/>
      <c r="C48" s="233"/>
      <c r="D48" s="233"/>
      <c r="E48" s="233"/>
      <c r="F48" s="233"/>
      <c r="G48" s="419"/>
    </row>
    <row r="49" spans="1:7" s="244" customFormat="1" ht="15" customHeight="1" x14ac:dyDescent="0.35">
      <c r="A49" s="321"/>
      <c r="B49" s="209"/>
      <c r="C49" s="209"/>
      <c r="D49" s="209"/>
      <c r="E49" s="209"/>
      <c r="F49" s="209"/>
      <c r="G49" s="420"/>
    </row>
    <row r="50" spans="1:7" s="244" customFormat="1" ht="15.75" customHeight="1" x14ac:dyDescent="0.35">
      <c r="A50" s="280"/>
      <c r="E50" s="283"/>
      <c r="F50" s="413"/>
      <c r="G50" s="421" t="s">
        <v>2</v>
      </c>
    </row>
    <row r="51" spans="1:7" s="244" customFormat="1" ht="15.75" customHeight="1" x14ac:dyDescent="0.3">
      <c r="A51" s="280"/>
      <c r="B51" s="285"/>
      <c r="C51" s="285"/>
      <c r="D51" s="285"/>
      <c r="E51" s="285"/>
      <c r="F51" s="414"/>
      <c r="G51" s="422" t="s">
        <v>3</v>
      </c>
    </row>
    <row r="52" spans="1:7" ht="15" customHeight="1" x14ac:dyDescent="0.3">
      <c r="A52" s="321"/>
      <c r="B52" s="285"/>
      <c r="C52" s="285"/>
      <c r="D52" s="285"/>
      <c r="E52" s="285"/>
      <c r="F52" s="285"/>
      <c r="G52" s="299"/>
    </row>
    <row r="53" spans="1:7" ht="15" customHeight="1" x14ac:dyDescent="0.3">
      <c r="A53" s="321"/>
      <c r="B53" s="285"/>
      <c r="C53" s="285"/>
      <c r="D53" s="285"/>
      <c r="E53" s="285"/>
      <c r="F53" s="285"/>
      <c r="G53" s="299"/>
    </row>
    <row r="54" spans="1:7" x14ac:dyDescent="0.3">
      <c r="A54" s="321"/>
      <c r="B54" s="285"/>
      <c r="C54" s="285"/>
      <c r="D54" s="285"/>
      <c r="E54" s="285"/>
      <c r="F54" s="285"/>
      <c r="G54" s="299"/>
    </row>
    <row r="55" spans="1:7" x14ac:dyDescent="0.3">
      <c r="A55" s="321"/>
      <c r="B55" s="285"/>
      <c r="C55" s="285"/>
      <c r="D55" s="285"/>
      <c r="E55" s="285"/>
      <c r="F55" s="285"/>
      <c r="G55" s="299"/>
    </row>
    <row r="56" spans="1:7" x14ac:dyDescent="0.3">
      <c r="A56" s="321"/>
      <c r="B56" s="285"/>
      <c r="C56" s="285"/>
      <c r="D56" s="285"/>
      <c r="E56" s="285"/>
      <c r="F56" s="285"/>
      <c r="G56" s="299"/>
    </row>
    <row r="57" spans="1:7" x14ac:dyDescent="0.3">
      <c r="A57" s="321"/>
      <c r="B57" s="285"/>
      <c r="C57" s="285"/>
      <c r="D57" s="285"/>
      <c r="E57" s="285"/>
      <c r="F57" s="285"/>
      <c r="G57" s="299"/>
    </row>
    <row r="58" spans="1:7" x14ac:dyDescent="0.3">
      <c r="A58" s="321"/>
      <c r="B58" s="285"/>
      <c r="C58" s="285"/>
      <c r="D58" s="285"/>
      <c r="E58" s="285"/>
      <c r="F58" s="285"/>
      <c r="G58" s="299"/>
    </row>
    <row r="59" spans="1:7" x14ac:dyDescent="0.3">
      <c r="A59" s="321"/>
      <c r="B59" s="285"/>
      <c r="C59" s="285"/>
      <c r="D59" s="285"/>
      <c r="E59" s="285"/>
      <c r="F59" s="285"/>
      <c r="G59" s="299"/>
    </row>
    <row r="60" spans="1:7" x14ac:dyDescent="0.3">
      <c r="A60" s="321"/>
      <c r="B60" s="285"/>
      <c r="C60" s="285"/>
      <c r="D60" s="285"/>
      <c r="E60" s="285"/>
      <c r="F60" s="285"/>
      <c r="G60" s="299"/>
    </row>
    <row r="62" spans="1:7" x14ac:dyDescent="0.35">
      <c r="A62" s="214"/>
    </row>
    <row r="63" spans="1:7" ht="12" customHeight="1" x14ac:dyDescent="0.35"/>
    <row r="64" spans="1:7" x14ac:dyDescent="0.35">
      <c r="A64" s="322"/>
    </row>
  </sheetData>
  <sheetProtection selectLockedCells="1" selectUnlockedCells="1"/>
  <mergeCells count="1">
    <mergeCell ref="B4:G4"/>
  </mergeCells>
  <printOptions horizontalCentered="1"/>
  <pageMargins left="0.7" right="0.7" top="0.75" bottom="0.75" header="0.3" footer="0.3"/>
  <pageSetup paperSize="9" scale="72" firstPageNumber="50" fitToWidth="0" orientation="portrait" r:id="rId1"/>
  <headerFooter differentOddEven="1" alignWithMargins="0">
    <oddFooter>&amp;L&amp;"Calibri,Regular"&amp;K000000Perangkaan Vital 2022
&amp;"Calibri Italic,Italic"Vital Statistics 2022&amp;R&amp;"Calibri,Regular"&amp;K000000&amp;P</oddFooter>
    <evenFooter>&amp;L&amp;P&amp;RPerangkaan Vital 2022
&amp;"Calibri,Italic"Vital Statistics 2022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I56"/>
  <sheetViews>
    <sheetView view="pageBreakPreview" zoomScale="70" zoomScaleSheetLayoutView="70" workbookViewId="0">
      <selection activeCell="G34" sqref="G34"/>
    </sheetView>
  </sheetViews>
  <sheetFormatPr defaultColWidth="11.44140625" defaultRowHeight="17.399999999999999" x14ac:dyDescent="0.35"/>
  <cols>
    <col min="1" max="1" width="20.88671875" style="1" customWidth="1"/>
    <col min="2" max="2" width="22.44140625" style="1" customWidth="1"/>
    <col min="3" max="7" width="11" style="4" customWidth="1"/>
    <col min="8" max="8" width="11" style="159" customWidth="1"/>
    <col min="9" max="16384" width="11.44140625" style="1"/>
  </cols>
  <sheetData>
    <row r="1" spans="1:9" ht="21.75" customHeight="1" x14ac:dyDescent="0.35">
      <c r="A1" s="27" t="s">
        <v>134</v>
      </c>
      <c r="B1" s="69" t="s">
        <v>153</v>
      </c>
      <c r="C1" s="29"/>
      <c r="D1" s="30"/>
      <c r="E1" s="30"/>
      <c r="F1" s="30"/>
      <c r="G1" s="30"/>
      <c r="H1" s="157"/>
    </row>
    <row r="2" spans="1:9" ht="21.75" customHeight="1" x14ac:dyDescent="0.35">
      <c r="A2" s="31" t="s">
        <v>217</v>
      </c>
      <c r="B2" s="32" t="s">
        <v>207</v>
      </c>
      <c r="C2" s="29"/>
      <c r="D2" s="33"/>
      <c r="E2" s="33"/>
      <c r="F2" s="33"/>
      <c r="G2" s="33"/>
      <c r="H2" s="157"/>
    </row>
    <row r="3" spans="1:9" ht="21.75" customHeight="1" x14ac:dyDescent="0.35">
      <c r="A3" s="31"/>
      <c r="B3" s="32"/>
      <c r="C3" s="29"/>
      <c r="D3" s="33"/>
      <c r="E3" s="33"/>
      <c r="F3" s="33"/>
      <c r="G3" s="33"/>
      <c r="H3" s="157"/>
    </row>
    <row r="4" spans="1:9" ht="21.75" customHeight="1" x14ac:dyDescent="0.3">
      <c r="C4" s="1"/>
      <c r="D4" s="1"/>
      <c r="E4" s="1"/>
      <c r="F4" s="1"/>
      <c r="G4" s="66"/>
      <c r="H4" s="158" t="s">
        <v>234</v>
      </c>
    </row>
    <row r="5" spans="1:9" ht="21.75" customHeight="1" x14ac:dyDescent="0.3">
      <c r="A5" s="36" t="s">
        <v>4</v>
      </c>
      <c r="B5" s="37" t="s">
        <v>5</v>
      </c>
      <c r="C5" s="203" t="s">
        <v>219</v>
      </c>
      <c r="D5" s="204"/>
      <c r="E5" s="204"/>
      <c r="F5" s="204"/>
      <c r="G5" s="204"/>
      <c r="H5" s="204"/>
    </row>
    <row r="6" spans="1:9" ht="21.75" customHeight="1" x14ac:dyDescent="0.3">
      <c r="A6" s="38" t="s">
        <v>6</v>
      </c>
      <c r="B6" s="39" t="s">
        <v>7</v>
      </c>
      <c r="C6" s="64">
        <v>2017</v>
      </c>
      <c r="D6" s="64">
        <v>2018</v>
      </c>
      <c r="E6" s="64">
        <v>2019</v>
      </c>
      <c r="F6" s="64">
        <v>2020</v>
      </c>
      <c r="G6" s="64">
        <v>2021</v>
      </c>
      <c r="H6" s="64">
        <v>2022</v>
      </c>
    </row>
    <row r="7" spans="1:9" ht="7.5" customHeight="1" x14ac:dyDescent="0.35">
      <c r="A7" s="40"/>
      <c r="B7" s="34"/>
      <c r="C7" s="41"/>
      <c r="D7" s="41"/>
      <c r="E7" s="41"/>
      <c r="F7" s="41"/>
      <c r="G7" s="41"/>
    </row>
    <row r="8" spans="1:9" ht="21.75" customHeight="1" x14ac:dyDescent="0.3">
      <c r="A8" s="42" t="s">
        <v>8</v>
      </c>
      <c r="B8" s="42" t="s">
        <v>108</v>
      </c>
      <c r="C8" s="43">
        <v>612</v>
      </c>
      <c r="D8" s="43">
        <v>561</v>
      </c>
      <c r="E8" s="43">
        <f>SUM(E9:E10)</f>
        <v>531</v>
      </c>
      <c r="F8" s="43">
        <f>SUM(F9:F10)</f>
        <v>584</v>
      </c>
      <c r="G8" s="43">
        <f>SUM(G9:G10)</f>
        <v>584</v>
      </c>
      <c r="H8" s="150">
        <f>SUM(H9:H10)</f>
        <v>553</v>
      </c>
    </row>
    <row r="9" spans="1:9" ht="21.75" customHeight="1" x14ac:dyDescent="0.3">
      <c r="A9" s="32" t="s">
        <v>9</v>
      </c>
      <c r="B9" s="42" t="s">
        <v>109</v>
      </c>
      <c r="C9" s="43">
        <v>338</v>
      </c>
      <c r="D9" s="43">
        <v>302</v>
      </c>
      <c r="E9" s="43">
        <v>295</v>
      </c>
      <c r="F9" s="43">
        <v>303</v>
      </c>
      <c r="G9" s="138">
        <v>308</v>
      </c>
      <c r="H9" s="160">
        <v>295</v>
      </c>
    </row>
    <row r="10" spans="1:9" ht="21.75" customHeight="1" x14ac:dyDescent="0.3">
      <c r="A10" s="42"/>
      <c r="B10" s="42" t="s">
        <v>110</v>
      </c>
      <c r="C10" s="43">
        <v>274</v>
      </c>
      <c r="D10" s="43">
        <v>259</v>
      </c>
      <c r="E10" s="43">
        <v>236</v>
      </c>
      <c r="F10" s="43">
        <v>281</v>
      </c>
      <c r="G10" s="138">
        <v>276</v>
      </c>
      <c r="H10" s="160">
        <v>258</v>
      </c>
    </row>
    <row r="11" spans="1:9" ht="21.75" customHeight="1" x14ac:dyDescent="0.3">
      <c r="A11" s="42"/>
      <c r="B11" s="32"/>
      <c r="C11" s="54"/>
      <c r="D11" s="54"/>
      <c r="E11" s="54"/>
      <c r="F11" s="54"/>
      <c r="G11" s="54"/>
      <c r="H11" s="160"/>
    </row>
    <row r="12" spans="1:9" ht="21.75" customHeight="1" x14ac:dyDescent="0.3">
      <c r="A12" s="42" t="s">
        <v>12</v>
      </c>
      <c r="B12" s="42" t="s">
        <v>108</v>
      </c>
      <c r="C12" s="43">
        <v>72</v>
      </c>
      <c r="D12" s="43">
        <v>88</v>
      </c>
      <c r="E12" s="43">
        <f>SUM(E13:E14)</f>
        <v>74</v>
      </c>
      <c r="F12" s="43">
        <f>SUM(F13:F14)</f>
        <v>74</v>
      </c>
      <c r="G12" s="43">
        <f>SUM(G13:G14)</f>
        <v>70</v>
      </c>
      <c r="H12" s="150">
        <f>SUM(H13:H14)</f>
        <v>62</v>
      </c>
    </row>
    <row r="13" spans="1:9" ht="21.75" customHeight="1" x14ac:dyDescent="0.3">
      <c r="A13" s="32" t="s">
        <v>13</v>
      </c>
      <c r="B13" s="42" t="s">
        <v>109</v>
      </c>
      <c r="C13" s="43">
        <v>31</v>
      </c>
      <c r="D13" s="43">
        <v>48</v>
      </c>
      <c r="E13" s="43">
        <v>39</v>
      </c>
      <c r="F13" s="43">
        <v>31</v>
      </c>
      <c r="G13" s="138">
        <v>34</v>
      </c>
      <c r="H13" s="160">
        <v>27</v>
      </c>
    </row>
    <row r="14" spans="1:9" ht="21.75" customHeight="1" x14ac:dyDescent="0.3">
      <c r="A14" s="42"/>
      <c r="B14" s="42" t="s">
        <v>110</v>
      </c>
      <c r="C14" s="43">
        <v>41</v>
      </c>
      <c r="D14" s="43">
        <v>40</v>
      </c>
      <c r="E14" s="43">
        <v>35</v>
      </c>
      <c r="F14" s="43">
        <v>43</v>
      </c>
      <c r="G14" s="138">
        <v>36</v>
      </c>
      <c r="H14" s="160">
        <v>35</v>
      </c>
    </row>
    <row r="15" spans="1:9" ht="21.75" customHeight="1" x14ac:dyDescent="0.3">
      <c r="A15" s="42"/>
      <c r="B15" s="32"/>
      <c r="C15" s="54"/>
      <c r="D15" s="54"/>
      <c r="E15" s="54"/>
      <c r="F15" s="54"/>
      <c r="G15" s="54"/>
      <c r="H15" s="160"/>
      <c r="I15" s="197"/>
    </row>
    <row r="16" spans="1:9" ht="21.75" customHeight="1" x14ac:dyDescent="0.3">
      <c r="A16" s="42" t="s">
        <v>10</v>
      </c>
      <c r="B16" s="42" t="s">
        <v>108</v>
      </c>
      <c r="C16" s="43">
        <v>106</v>
      </c>
      <c r="D16" s="43">
        <v>76</v>
      </c>
      <c r="E16" s="43">
        <f>SUM(E17:E18)</f>
        <v>85</v>
      </c>
      <c r="F16" s="43">
        <f>SUM(F17:F18)</f>
        <v>104</v>
      </c>
      <c r="G16" s="43">
        <f>SUM(G17:G18)</f>
        <v>76</v>
      </c>
      <c r="H16" s="150">
        <f>SUM(H17:H18)</f>
        <v>75</v>
      </c>
    </row>
    <row r="17" spans="1:9" ht="21.75" customHeight="1" x14ac:dyDescent="0.35">
      <c r="A17" s="32" t="s">
        <v>11</v>
      </c>
      <c r="B17" s="42" t="s">
        <v>109</v>
      </c>
      <c r="C17" s="43">
        <v>52</v>
      </c>
      <c r="D17" s="43">
        <v>43</v>
      </c>
      <c r="E17" s="43">
        <v>48</v>
      </c>
      <c r="F17" s="43">
        <v>50</v>
      </c>
      <c r="G17" s="138">
        <v>34</v>
      </c>
      <c r="H17" s="159">
        <v>50</v>
      </c>
    </row>
    <row r="18" spans="1:9" ht="21.75" customHeight="1" x14ac:dyDescent="0.35">
      <c r="A18" s="42"/>
      <c r="B18" s="42" t="s">
        <v>110</v>
      </c>
      <c r="C18" s="43">
        <v>54</v>
      </c>
      <c r="D18" s="43">
        <v>33</v>
      </c>
      <c r="E18" s="43">
        <v>37</v>
      </c>
      <c r="F18" s="43">
        <v>54</v>
      </c>
      <c r="G18" s="138">
        <v>42</v>
      </c>
      <c r="H18" s="159">
        <v>25</v>
      </c>
    </row>
    <row r="19" spans="1:9" ht="21.75" customHeight="1" x14ac:dyDescent="0.35">
      <c r="A19" s="32"/>
      <c r="B19" s="42"/>
      <c r="C19" s="43"/>
      <c r="D19" s="43"/>
      <c r="E19" s="43"/>
      <c r="F19" s="43"/>
      <c r="G19" s="43"/>
    </row>
    <row r="20" spans="1:9" ht="21.75" customHeight="1" x14ac:dyDescent="0.3">
      <c r="A20" s="42" t="s">
        <v>77</v>
      </c>
      <c r="B20" s="42" t="s">
        <v>108</v>
      </c>
      <c r="C20" s="43">
        <v>90</v>
      </c>
      <c r="D20" s="43">
        <v>90</v>
      </c>
      <c r="E20" s="43">
        <f>SUM(E21:E22)</f>
        <v>91</v>
      </c>
      <c r="F20" s="43">
        <f>SUM(F21:F22)</f>
        <v>62</v>
      </c>
      <c r="G20" s="43">
        <f>SUM(G21:G22)</f>
        <v>87</v>
      </c>
      <c r="H20" s="150">
        <f>SUM(H21:H22)</f>
        <v>53</v>
      </c>
    </row>
    <row r="21" spans="1:9" ht="21.75" customHeight="1" x14ac:dyDescent="0.35">
      <c r="A21" s="32" t="s">
        <v>14</v>
      </c>
      <c r="B21" s="42" t="s">
        <v>109</v>
      </c>
      <c r="C21" s="43">
        <v>48</v>
      </c>
      <c r="D21" s="43">
        <v>45</v>
      </c>
      <c r="E21" s="43">
        <f>28+24</f>
        <v>52</v>
      </c>
      <c r="F21" s="43">
        <v>36</v>
      </c>
      <c r="G21" s="138">
        <v>45</v>
      </c>
      <c r="H21" s="159">
        <v>29</v>
      </c>
    </row>
    <row r="22" spans="1:9" ht="21.75" customHeight="1" x14ac:dyDescent="0.35">
      <c r="A22" s="32"/>
      <c r="B22" s="42" t="s">
        <v>110</v>
      </c>
      <c r="C22" s="43">
        <v>42</v>
      </c>
      <c r="D22" s="43">
        <v>45</v>
      </c>
      <c r="E22" s="43">
        <f>21+18</f>
        <v>39</v>
      </c>
      <c r="F22" s="43">
        <v>26</v>
      </c>
      <c r="G22" s="138">
        <v>42</v>
      </c>
      <c r="H22" s="159">
        <v>24</v>
      </c>
    </row>
    <row r="23" spans="1:9" ht="21.75" customHeight="1" x14ac:dyDescent="0.35">
      <c r="A23" s="48"/>
      <c r="B23" s="32"/>
      <c r="C23" s="54"/>
      <c r="D23" s="54"/>
      <c r="E23" s="54"/>
      <c r="F23" s="54"/>
      <c r="G23" s="54"/>
    </row>
    <row r="24" spans="1:9" ht="21.75" customHeight="1" x14ac:dyDescent="0.3">
      <c r="A24" s="42" t="s">
        <v>15</v>
      </c>
      <c r="B24" s="42" t="s">
        <v>108</v>
      </c>
      <c r="C24" s="43">
        <v>83</v>
      </c>
      <c r="D24" s="43">
        <v>87</v>
      </c>
      <c r="E24" s="43">
        <f>SUM(E25:E26)</f>
        <v>81</v>
      </c>
      <c r="F24" s="43">
        <f>SUM(F25:F26)</f>
        <v>77</v>
      </c>
      <c r="G24" s="43">
        <f>SUM(G25:G26)</f>
        <v>54</v>
      </c>
      <c r="H24" s="150">
        <f>SUM(H25:H26)</f>
        <v>54</v>
      </c>
    </row>
    <row r="25" spans="1:9" ht="21.75" customHeight="1" x14ac:dyDescent="0.35">
      <c r="A25" s="32" t="s">
        <v>16</v>
      </c>
      <c r="B25" s="32" t="s">
        <v>118</v>
      </c>
      <c r="C25" s="43">
        <v>48</v>
      </c>
      <c r="D25" s="43">
        <v>47</v>
      </c>
      <c r="E25" s="43">
        <v>32</v>
      </c>
      <c r="F25" s="43">
        <v>47</v>
      </c>
      <c r="G25" s="138">
        <v>28</v>
      </c>
      <c r="H25" s="159">
        <v>31</v>
      </c>
    </row>
    <row r="26" spans="1:9" ht="21.75" customHeight="1" x14ac:dyDescent="0.35">
      <c r="A26" s="42"/>
      <c r="B26" s="42" t="s">
        <v>110</v>
      </c>
      <c r="C26" s="43">
        <v>35</v>
      </c>
      <c r="D26" s="43">
        <v>40</v>
      </c>
      <c r="E26" s="43">
        <v>49</v>
      </c>
      <c r="F26" s="43">
        <v>30</v>
      </c>
      <c r="G26" s="138">
        <v>26</v>
      </c>
      <c r="H26" s="159">
        <v>23</v>
      </c>
    </row>
    <row r="27" spans="1:9" ht="7.5" customHeight="1" x14ac:dyDescent="0.35">
      <c r="A27" s="59"/>
      <c r="B27" s="59"/>
      <c r="C27" s="58"/>
      <c r="D27" s="58"/>
      <c r="E27" s="58"/>
      <c r="F27" s="58"/>
      <c r="G27" s="58"/>
      <c r="H27" s="161"/>
      <c r="I27" s="197"/>
    </row>
    <row r="28" spans="1:9" ht="7.5" customHeight="1" x14ac:dyDescent="0.35">
      <c r="A28" s="56"/>
      <c r="B28" s="56"/>
      <c r="C28" s="61"/>
      <c r="D28" s="61"/>
      <c r="E28" s="61"/>
      <c r="F28" s="61"/>
      <c r="G28" s="61"/>
    </row>
    <row r="29" spans="1:9" ht="21.75" customHeight="1" x14ac:dyDescent="0.3">
      <c r="A29" s="28" t="s">
        <v>0</v>
      </c>
      <c r="B29" s="48" t="s">
        <v>117</v>
      </c>
      <c r="C29" s="63">
        <v>894</v>
      </c>
      <c r="D29" s="63">
        <v>963</v>
      </c>
      <c r="E29" s="63">
        <v>902</v>
      </c>
      <c r="F29" s="63">
        <f>SUM(F30:F31)</f>
        <v>901</v>
      </c>
      <c r="G29" s="63">
        <f t="shared" ref="G29:H31" si="0">G8+G16+G12+G20+G24</f>
        <v>871</v>
      </c>
      <c r="H29" s="163">
        <f t="shared" si="0"/>
        <v>797</v>
      </c>
    </row>
    <row r="30" spans="1:9" ht="21.75" customHeight="1" x14ac:dyDescent="0.3">
      <c r="A30" s="48" t="s">
        <v>1</v>
      </c>
      <c r="B30" s="69" t="s">
        <v>112</v>
      </c>
      <c r="C30" s="60">
        <v>481</v>
      </c>
      <c r="D30" s="60">
        <v>517</v>
      </c>
      <c r="E30" s="60">
        <v>485</v>
      </c>
      <c r="F30" s="60">
        <f>SUM(F9+F13+F17+F21+F25)</f>
        <v>467</v>
      </c>
      <c r="G30" s="60">
        <f t="shared" si="0"/>
        <v>449</v>
      </c>
      <c r="H30" s="164">
        <f t="shared" si="0"/>
        <v>432</v>
      </c>
    </row>
    <row r="31" spans="1:9" ht="21.75" customHeight="1" x14ac:dyDescent="0.35">
      <c r="A31" s="34"/>
      <c r="B31" s="69" t="s">
        <v>113</v>
      </c>
      <c r="C31" s="60">
        <v>413</v>
      </c>
      <c r="D31" s="60">
        <v>446</v>
      </c>
      <c r="E31" s="60">
        <v>417</v>
      </c>
      <c r="F31" s="60">
        <f>SUM(F10+F14+F18+F22+F26)</f>
        <v>434</v>
      </c>
      <c r="G31" s="60">
        <f t="shared" si="0"/>
        <v>422</v>
      </c>
      <c r="H31" s="164">
        <f t="shared" si="0"/>
        <v>365</v>
      </c>
    </row>
    <row r="32" spans="1:9" ht="7.5" customHeight="1" x14ac:dyDescent="0.3">
      <c r="A32" s="11"/>
      <c r="B32" s="11"/>
      <c r="C32" s="26"/>
      <c r="D32" s="26"/>
      <c r="E32" s="26"/>
      <c r="F32" s="26"/>
      <c r="G32" s="62"/>
      <c r="H32" s="162"/>
    </row>
    <row r="33" spans="1:9" ht="21.75" customHeight="1" x14ac:dyDescent="0.3">
      <c r="A33" s="8"/>
      <c r="B33" s="8"/>
      <c r="C33" s="9"/>
      <c r="D33" s="9"/>
      <c r="E33" s="9"/>
      <c r="F33" s="9"/>
      <c r="G33" s="9"/>
      <c r="H33" s="150"/>
    </row>
    <row r="34" spans="1:9" ht="21.75" customHeight="1" x14ac:dyDescent="0.3">
      <c r="A34" s="8"/>
      <c r="B34" s="2"/>
      <c r="C34" s="1"/>
      <c r="D34" s="1"/>
      <c r="E34" s="3"/>
      <c r="F34" s="1"/>
      <c r="G34" s="50"/>
      <c r="H34" s="160" t="s">
        <v>2</v>
      </c>
    </row>
    <row r="35" spans="1:9" ht="21.75" customHeight="1" x14ac:dyDescent="0.3">
      <c r="A35" s="8"/>
      <c r="B35" s="8"/>
      <c r="C35" s="9"/>
      <c r="D35" s="9"/>
      <c r="E35" s="9"/>
      <c r="F35" s="9"/>
      <c r="G35" s="51"/>
      <c r="H35" s="160" t="s">
        <v>3</v>
      </c>
    </row>
    <row r="36" spans="1:9" ht="15" customHeight="1" x14ac:dyDescent="0.3">
      <c r="A36" s="8"/>
      <c r="B36" s="8"/>
      <c r="C36" s="9"/>
      <c r="D36" s="9"/>
      <c r="E36" s="9"/>
      <c r="F36" s="9"/>
      <c r="G36" s="9"/>
      <c r="H36" s="150"/>
    </row>
    <row r="37" spans="1:9" ht="15" customHeight="1" x14ac:dyDescent="0.3">
      <c r="A37" s="8"/>
      <c r="B37" s="8"/>
      <c r="C37" s="9"/>
      <c r="D37" s="9"/>
      <c r="E37" s="9"/>
      <c r="F37" s="9"/>
      <c r="G37" s="9"/>
      <c r="H37" s="150"/>
    </row>
    <row r="38" spans="1:9" x14ac:dyDescent="0.3">
      <c r="A38" s="8"/>
      <c r="B38" s="8"/>
      <c r="C38" s="9"/>
      <c r="D38" s="9"/>
      <c r="E38" s="9"/>
      <c r="F38" s="9"/>
      <c r="G38" s="9"/>
      <c r="H38" s="150"/>
    </row>
    <row r="39" spans="1:9" x14ac:dyDescent="0.3">
      <c r="A39" s="8"/>
      <c r="B39" s="8"/>
      <c r="C39" s="9"/>
      <c r="D39" s="9"/>
      <c r="E39" s="9"/>
      <c r="F39" s="9"/>
      <c r="G39" s="9"/>
      <c r="H39" s="150"/>
      <c r="I39" s="197"/>
    </row>
    <row r="40" spans="1:9" x14ac:dyDescent="0.3">
      <c r="A40" s="8"/>
      <c r="B40" s="8"/>
      <c r="C40" s="9"/>
      <c r="D40" s="9"/>
      <c r="E40" s="9"/>
      <c r="F40" s="9"/>
      <c r="G40" s="9"/>
      <c r="H40" s="150"/>
    </row>
    <row r="41" spans="1:9" x14ac:dyDescent="0.3">
      <c r="A41" s="8"/>
      <c r="B41" s="8"/>
      <c r="C41" s="9"/>
      <c r="D41" s="9"/>
      <c r="E41" s="9"/>
      <c r="F41" s="9"/>
      <c r="G41" s="9"/>
      <c r="H41" s="150"/>
    </row>
    <row r="43" spans="1:9" x14ac:dyDescent="0.35">
      <c r="A43" s="2"/>
      <c r="B43" s="2"/>
    </row>
    <row r="45" spans="1:9" x14ac:dyDescent="0.35">
      <c r="A45" s="7"/>
    </row>
    <row r="47" spans="1:9" ht="12" customHeight="1" x14ac:dyDescent="0.35">
      <c r="B47" s="7"/>
    </row>
    <row r="50" spans="1:9" s="4" customFormat="1" x14ac:dyDescent="0.35">
      <c r="A50" s="1"/>
      <c r="B50" s="1"/>
      <c r="H50" s="159"/>
    </row>
    <row r="51" spans="1:9" x14ac:dyDescent="0.35">
      <c r="I51" s="197"/>
    </row>
    <row r="56" spans="1:9" x14ac:dyDescent="0.35">
      <c r="I56" s="197"/>
    </row>
  </sheetData>
  <sheetProtection selectLockedCells="1" selectUnlockedCells="1"/>
  <mergeCells count="1">
    <mergeCell ref="C5:H5"/>
  </mergeCells>
  <pageMargins left="0.7" right="0.7" top="0.5" bottom="0.5" header="0.3" footer="0.3"/>
  <pageSetup paperSize="9" scale="80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CB438-6DF6-4BF4-815F-7DF2C95837A7}">
  <dimension ref="A1:H66"/>
  <sheetViews>
    <sheetView tabSelected="1" view="pageBreakPreview" topLeftCell="A7" zoomScaleNormal="100" zoomScaleSheetLayoutView="100" workbookViewId="0">
      <selection activeCell="D39" sqref="D39"/>
    </sheetView>
  </sheetViews>
  <sheetFormatPr defaultColWidth="9.109375" defaultRowHeight="15.6" x14ac:dyDescent="0.3"/>
  <cols>
    <col min="1" max="1" width="7.109375" style="1" customWidth="1"/>
    <col min="2" max="2" width="94.109375" style="1" customWidth="1"/>
    <col min="3" max="3" width="11.44140625" style="1" customWidth="1"/>
    <col min="4" max="256" width="9.109375" style="1"/>
    <col min="257" max="257" width="7.109375" style="1" customWidth="1"/>
    <col min="258" max="258" width="94.109375" style="1" customWidth="1"/>
    <col min="259" max="259" width="11.44140625" style="1" customWidth="1"/>
    <col min="260" max="512" width="9.109375" style="1"/>
    <col min="513" max="513" width="7.109375" style="1" customWidth="1"/>
    <col min="514" max="514" width="94.109375" style="1" customWidth="1"/>
    <col min="515" max="515" width="11.44140625" style="1" customWidth="1"/>
    <col min="516" max="768" width="9.109375" style="1"/>
    <col min="769" max="769" width="7.109375" style="1" customWidth="1"/>
    <col min="770" max="770" width="94.109375" style="1" customWidth="1"/>
    <col min="771" max="771" width="11.44140625" style="1" customWidth="1"/>
    <col min="772" max="1024" width="9.109375" style="1"/>
    <col min="1025" max="1025" width="7.109375" style="1" customWidth="1"/>
    <col min="1026" max="1026" width="94.109375" style="1" customWidth="1"/>
    <col min="1027" max="1027" width="11.44140625" style="1" customWidth="1"/>
    <col min="1028" max="1280" width="9.109375" style="1"/>
    <col min="1281" max="1281" width="7.109375" style="1" customWidth="1"/>
    <col min="1282" max="1282" width="94.109375" style="1" customWidth="1"/>
    <col min="1283" max="1283" width="11.44140625" style="1" customWidth="1"/>
    <col min="1284" max="1536" width="9.109375" style="1"/>
    <col min="1537" max="1537" width="7.109375" style="1" customWidth="1"/>
    <col min="1538" max="1538" width="94.109375" style="1" customWidth="1"/>
    <col min="1539" max="1539" width="11.44140625" style="1" customWidth="1"/>
    <col min="1540" max="1792" width="9.109375" style="1"/>
    <col min="1793" max="1793" width="7.109375" style="1" customWidth="1"/>
    <col min="1794" max="1794" width="94.109375" style="1" customWidth="1"/>
    <col min="1795" max="1795" width="11.44140625" style="1" customWidth="1"/>
    <col min="1796" max="2048" width="9.109375" style="1"/>
    <col min="2049" max="2049" width="7.109375" style="1" customWidth="1"/>
    <col min="2050" max="2050" width="94.109375" style="1" customWidth="1"/>
    <col min="2051" max="2051" width="11.44140625" style="1" customWidth="1"/>
    <col min="2052" max="2304" width="9.109375" style="1"/>
    <col min="2305" max="2305" width="7.109375" style="1" customWidth="1"/>
    <col min="2306" max="2306" width="94.109375" style="1" customWidth="1"/>
    <col min="2307" max="2307" width="11.44140625" style="1" customWidth="1"/>
    <col min="2308" max="2560" width="9.109375" style="1"/>
    <col min="2561" max="2561" width="7.109375" style="1" customWidth="1"/>
    <col min="2562" max="2562" width="94.109375" style="1" customWidth="1"/>
    <col min="2563" max="2563" width="11.44140625" style="1" customWidth="1"/>
    <col min="2564" max="2816" width="9.109375" style="1"/>
    <col min="2817" max="2817" width="7.109375" style="1" customWidth="1"/>
    <col min="2818" max="2818" width="94.109375" style="1" customWidth="1"/>
    <col min="2819" max="2819" width="11.44140625" style="1" customWidth="1"/>
    <col min="2820" max="3072" width="9.109375" style="1"/>
    <col min="3073" max="3073" width="7.109375" style="1" customWidth="1"/>
    <col min="3074" max="3074" width="94.109375" style="1" customWidth="1"/>
    <col min="3075" max="3075" width="11.44140625" style="1" customWidth="1"/>
    <col min="3076" max="3328" width="9.109375" style="1"/>
    <col min="3329" max="3329" width="7.109375" style="1" customWidth="1"/>
    <col min="3330" max="3330" width="94.109375" style="1" customWidth="1"/>
    <col min="3331" max="3331" width="11.44140625" style="1" customWidth="1"/>
    <col min="3332" max="3584" width="9.109375" style="1"/>
    <col min="3585" max="3585" width="7.109375" style="1" customWidth="1"/>
    <col min="3586" max="3586" width="94.109375" style="1" customWidth="1"/>
    <col min="3587" max="3587" width="11.44140625" style="1" customWidth="1"/>
    <col min="3588" max="3840" width="9.109375" style="1"/>
    <col min="3841" max="3841" width="7.109375" style="1" customWidth="1"/>
    <col min="3842" max="3842" width="94.109375" style="1" customWidth="1"/>
    <col min="3843" max="3843" width="11.44140625" style="1" customWidth="1"/>
    <col min="3844" max="4096" width="9.109375" style="1"/>
    <col min="4097" max="4097" width="7.109375" style="1" customWidth="1"/>
    <col min="4098" max="4098" width="94.109375" style="1" customWidth="1"/>
    <col min="4099" max="4099" width="11.44140625" style="1" customWidth="1"/>
    <col min="4100" max="4352" width="9.109375" style="1"/>
    <col min="4353" max="4353" width="7.109375" style="1" customWidth="1"/>
    <col min="4354" max="4354" width="94.109375" style="1" customWidth="1"/>
    <col min="4355" max="4355" width="11.44140625" style="1" customWidth="1"/>
    <col min="4356" max="4608" width="9.109375" style="1"/>
    <col min="4609" max="4609" width="7.109375" style="1" customWidth="1"/>
    <col min="4610" max="4610" width="94.109375" style="1" customWidth="1"/>
    <col min="4611" max="4611" width="11.44140625" style="1" customWidth="1"/>
    <col min="4612" max="4864" width="9.109375" style="1"/>
    <col min="4865" max="4865" width="7.109375" style="1" customWidth="1"/>
    <col min="4866" max="4866" width="94.109375" style="1" customWidth="1"/>
    <col min="4867" max="4867" width="11.44140625" style="1" customWidth="1"/>
    <col min="4868" max="5120" width="9.109375" style="1"/>
    <col min="5121" max="5121" width="7.109375" style="1" customWidth="1"/>
    <col min="5122" max="5122" width="94.109375" style="1" customWidth="1"/>
    <col min="5123" max="5123" width="11.44140625" style="1" customWidth="1"/>
    <col min="5124" max="5376" width="9.109375" style="1"/>
    <col min="5377" max="5377" width="7.109375" style="1" customWidth="1"/>
    <col min="5378" max="5378" width="94.109375" style="1" customWidth="1"/>
    <col min="5379" max="5379" width="11.44140625" style="1" customWidth="1"/>
    <col min="5380" max="5632" width="9.109375" style="1"/>
    <col min="5633" max="5633" width="7.109375" style="1" customWidth="1"/>
    <col min="5634" max="5634" width="94.109375" style="1" customWidth="1"/>
    <col min="5635" max="5635" width="11.44140625" style="1" customWidth="1"/>
    <col min="5636" max="5888" width="9.109375" style="1"/>
    <col min="5889" max="5889" width="7.109375" style="1" customWidth="1"/>
    <col min="5890" max="5890" width="94.109375" style="1" customWidth="1"/>
    <col min="5891" max="5891" width="11.44140625" style="1" customWidth="1"/>
    <col min="5892" max="6144" width="9.109375" style="1"/>
    <col min="6145" max="6145" width="7.109375" style="1" customWidth="1"/>
    <col min="6146" max="6146" width="94.109375" style="1" customWidth="1"/>
    <col min="6147" max="6147" width="11.44140625" style="1" customWidth="1"/>
    <col min="6148" max="6400" width="9.109375" style="1"/>
    <col min="6401" max="6401" width="7.109375" style="1" customWidth="1"/>
    <col min="6402" max="6402" width="94.109375" style="1" customWidth="1"/>
    <col min="6403" max="6403" width="11.44140625" style="1" customWidth="1"/>
    <col min="6404" max="6656" width="9.109375" style="1"/>
    <col min="6657" max="6657" width="7.109375" style="1" customWidth="1"/>
    <col min="6658" max="6658" width="94.109375" style="1" customWidth="1"/>
    <col min="6659" max="6659" width="11.44140625" style="1" customWidth="1"/>
    <col min="6660" max="6912" width="9.109375" style="1"/>
    <col min="6913" max="6913" width="7.109375" style="1" customWidth="1"/>
    <col min="6914" max="6914" width="94.109375" style="1" customWidth="1"/>
    <col min="6915" max="6915" width="11.44140625" style="1" customWidth="1"/>
    <col min="6916" max="7168" width="9.109375" style="1"/>
    <col min="7169" max="7169" width="7.109375" style="1" customWidth="1"/>
    <col min="7170" max="7170" width="94.109375" style="1" customWidth="1"/>
    <col min="7171" max="7171" width="11.44140625" style="1" customWidth="1"/>
    <col min="7172" max="7424" width="9.109375" style="1"/>
    <col min="7425" max="7425" width="7.109375" style="1" customWidth="1"/>
    <col min="7426" max="7426" width="94.109375" style="1" customWidth="1"/>
    <col min="7427" max="7427" width="11.44140625" style="1" customWidth="1"/>
    <col min="7428" max="7680" width="9.109375" style="1"/>
    <col min="7681" max="7681" width="7.109375" style="1" customWidth="1"/>
    <col min="7682" max="7682" width="94.109375" style="1" customWidth="1"/>
    <col min="7683" max="7683" width="11.44140625" style="1" customWidth="1"/>
    <col min="7684" max="7936" width="9.109375" style="1"/>
    <col min="7937" max="7937" width="7.109375" style="1" customWidth="1"/>
    <col min="7938" max="7938" width="94.109375" style="1" customWidth="1"/>
    <col min="7939" max="7939" width="11.44140625" style="1" customWidth="1"/>
    <col min="7940" max="8192" width="9.109375" style="1"/>
    <col min="8193" max="8193" width="7.109375" style="1" customWidth="1"/>
    <col min="8194" max="8194" width="94.109375" style="1" customWidth="1"/>
    <col min="8195" max="8195" width="11.44140625" style="1" customWidth="1"/>
    <col min="8196" max="8448" width="9.109375" style="1"/>
    <col min="8449" max="8449" width="7.109375" style="1" customWidth="1"/>
    <col min="8450" max="8450" width="94.109375" style="1" customWidth="1"/>
    <col min="8451" max="8451" width="11.44140625" style="1" customWidth="1"/>
    <col min="8452" max="8704" width="9.109375" style="1"/>
    <col min="8705" max="8705" width="7.109375" style="1" customWidth="1"/>
    <col min="8706" max="8706" width="94.109375" style="1" customWidth="1"/>
    <col min="8707" max="8707" width="11.44140625" style="1" customWidth="1"/>
    <col min="8708" max="8960" width="9.109375" style="1"/>
    <col min="8961" max="8961" width="7.109375" style="1" customWidth="1"/>
    <col min="8962" max="8962" width="94.109375" style="1" customWidth="1"/>
    <col min="8963" max="8963" width="11.44140625" style="1" customWidth="1"/>
    <col min="8964" max="9216" width="9.109375" style="1"/>
    <col min="9217" max="9217" width="7.109375" style="1" customWidth="1"/>
    <col min="9218" max="9218" width="94.109375" style="1" customWidth="1"/>
    <col min="9219" max="9219" width="11.44140625" style="1" customWidth="1"/>
    <col min="9220" max="9472" width="9.109375" style="1"/>
    <col min="9473" max="9473" width="7.109375" style="1" customWidth="1"/>
    <col min="9474" max="9474" width="94.109375" style="1" customWidth="1"/>
    <col min="9475" max="9475" width="11.44140625" style="1" customWidth="1"/>
    <col min="9476" max="9728" width="9.109375" style="1"/>
    <col min="9729" max="9729" width="7.109375" style="1" customWidth="1"/>
    <col min="9730" max="9730" width="94.109375" style="1" customWidth="1"/>
    <col min="9731" max="9731" width="11.44140625" style="1" customWidth="1"/>
    <col min="9732" max="9984" width="9.109375" style="1"/>
    <col min="9985" max="9985" width="7.109375" style="1" customWidth="1"/>
    <col min="9986" max="9986" width="94.109375" style="1" customWidth="1"/>
    <col min="9987" max="9987" width="11.44140625" style="1" customWidth="1"/>
    <col min="9988" max="10240" width="9.109375" style="1"/>
    <col min="10241" max="10241" width="7.109375" style="1" customWidth="1"/>
    <col min="10242" max="10242" width="94.109375" style="1" customWidth="1"/>
    <col min="10243" max="10243" width="11.44140625" style="1" customWidth="1"/>
    <col min="10244" max="10496" width="9.109375" style="1"/>
    <col min="10497" max="10497" width="7.109375" style="1" customWidth="1"/>
    <col min="10498" max="10498" width="94.109375" style="1" customWidth="1"/>
    <col min="10499" max="10499" width="11.44140625" style="1" customWidth="1"/>
    <col min="10500" max="10752" width="9.109375" style="1"/>
    <col min="10753" max="10753" width="7.109375" style="1" customWidth="1"/>
    <col min="10754" max="10754" width="94.109375" style="1" customWidth="1"/>
    <col min="10755" max="10755" width="11.44140625" style="1" customWidth="1"/>
    <col min="10756" max="11008" width="9.109375" style="1"/>
    <col min="11009" max="11009" width="7.109375" style="1" customWidth="1"/>
    <col min="11010" max="11010" width="94.109375" style="1" customWidth="1"/>
    <col min="11011" max="11011" width="11.44140625" style="1" customWidth="1"/>
    <col min="11012" max="11264" width="9.109375" style="1"/>
    <col min="11265" max="11265" width="7.109375" style="1" customWidth="1"/>
    <col min="11266" max="11266" width="94.109375" style="1" customWidth="1"/>
    <col min="11267" max="11267" width="11.44140625" style="1" customWidth="1"/>
    <col min="11268" max="11520" width="9.109375" style="1"/>
    <col min="11521" max="11521" width="7.109375" style="1" customWidth="1"/>
    <col min="11522" max="11522" width="94.109375" style="1" customWidth="1"/>
    <col min="11523" max="11523" width="11.44140625" style="1" customWidth="1"/>
    <col min="11524" max="11776" width="9.109375" style="1"/>
    <col min="11777" max="11777" width="7.109375" style="1" customWidth="1"/>
    <col min="11778" max="11778" width="94.109375" style="1" customWidth="1"/>
    <col min="11779" max="11779" width="11.44140625" style="1" customWidth="1"/>
    <col min="11780" max="12032" width="9.109375" style="1"/>
    <col min="12033" max="12033" width="7.109375" style="1" customWidth="1"/>
    <col min="12034" max="12034" width="94.109375" style="1" customWidth="1"/>
    <col min="12035" max="12035" width="11.44140625" style="1" customWidth="1"/>
    <col min="12036" max="12288" width="9.109375" style="1"/>
    <col min="12289" max="12289" width="7.109375" style="1" customWidth="1"/>
    <col min="12290" max="12290" width="94.109375" style="1" customWidth="1"/>
    <col min="12291" max="12291" width="11.44140625" style="1" customWidth="1"/>
    <col min="12292" max="12544" width="9.109375" style="1"/>
    <col min="12545" max="12545" width="7.109375" style="1" customWidth="1"/>
    <col min="12546" max="12546" width="94.109375" style="1" customWidth="1"/>
    <col min="12547" max="12547" width="11.44140625" style="1" customWidth="1"/>
    <col min="12548" max="12800" width="9.109375" style="1"/>
    <col min="12801" max="12801" width="7.109375" style="1" customWidth="1"/>
    <col min="12802" max="12802" width="94.109375" style="1" customWidth="1"/>
    <col min="12803" max="12803" width="11.44140625" style="1" customWidth="1"/>
    <col min="12804" max="13056" width="9.109375" style="1"/>
    <col min="13057" max="13057" width="7.109375" style="1" customWidth="1"/>
    <col min="13058" max="13058" width="94.109375" style="1" customWidth="1"/>
    <col min="13059" max="13059" width="11.44140625" style="1" customWidth="1"/>
    <col min="13060" max="13312" width="9.109375" style="1"/>
    <col min="13313" max="13313" width="7.109375" style="1" customWidth="1"/>
    <col min="13314" max="13314" width="94.109375" style="1" customWidth="1"/>
    <col min="13315" max="13315" width="11.44140625" style="1" customWidth="1"/>
    <col min="13316" max="13568" width="9.109375" style="1"/>
    <col min="13569" max="13569" width="7.109375" style="1" customWidth="1"/>
    <col min="13570" max="13570" width="94.109375" style="1" customWidth="1"/>
    <col min="13571" max="13571" width="11.44140625" style="1" customWidth="1"/>
    <col min="13572" max="13824" width="9.109375" style="1"/>
    <col min="13825" max="13825" width="7.109375" style="1" customWidth="1"/>
    <col min="13826" max="13826" width="94.109375" style="1" customWidth="1"/>
    <col min="13827" max="13827" width="11.44140625" style="1" customWidth="1"/>
    <col min="13828" max="14080" width="9.109375" style="1"/>
    <col min="14081" max="14081" width="7.109375" style="1" customWidth="1"/>
    <col min="14082" max="14082" width="94.109375" style="1" customWidth="1"/>
    <col min="14083" max="14083" width="11.44140625" style="1" customWidth="1"/>
    <col min="14084" max="14336" width="9.109375" style="1"/>
    <col min="14337" max="14337" width="7.109375" style="1" customWidth="1"/>
    <col min="14338" max="14338" width="94.109375" style="1" customWidth="1"/>
    <col min="14339" max="14339" width="11.44140625" style="1" customWidth="1"/>
    <col min="14340" max="14592" width="9.109375" style="1"/>
    <col min="14593" max="14593" width="7.109375" style="1" customWidth="1"/>
    <col min="14594" max="14594" width="94.109375" style="1" customWidth="1"/>
    <col min="14595" max="14595" width="11.44140625" style="1" customWidth="1"/>
    <col min="14596" max="14848" width="9.109375" style="1"/>
    <col min="14849" max="14849" width="7.109375" style="1" customWidth="1"/>
    <col min="14850" max="14850" width="94.109375" style="1" customWidth="1"/>
    <col min="14851" max="14851" width="11.44140625" style="1" customWidth="1"/>
    <col min="14852" max="15104" width="9.109375" style="1"/>
    <col min="15105" max="15105" width="7.109375" style="1" customWidth="1"/>
    <col min="15106" max="15106" width="94.109375" style="1" customWidth="1"/>
    <col min="15107" max="15107" width="11.44140625" style="1" customWidth="1"/>
    <col min="15108" max="15360" width="9.109375" style="1"/>
    <col min="15361" max="15361" width="7.109375" style="1" customWidth="1"/>
    <col min="15362" max="15362" width="94.109375" style="1" customWidth="1"/>
    <col min="15363" max="15363" width="11.44140625" style="1" customWidth="1"/>
    <col min="15364" max="15616" width="9.109375" style="1"/>
    <col min="15617" max="15617" width="7.109375" style="1" customWidth="1"/>
    <col min="15618" max="15618" width="94.109375" style="1" customWidth="1"/>
    <col min="15619" max="15619" width="11.44140625" style="1" customWidth="1"/>
    <col min="15620" max="15872" width="9.109375" style="1"/>
    <col min="15873" max="15873" width="7.109375" style="1" customWidth="1"/>
    <col min="15874" max="15874" width="94.109375" style="1" customWidth="1"/>
    <col min="15875" max="15875" width="11.44140625" style="1" customWidth="1"/>
    <col min="15876" max="16128" width="9.109375" style="1"/>
    <col min="16129" max="16129" width="7.109375" style="1" customWidth="1"/>
    <col min="16130" max="16130" width="94.109375" style="1" customWidth="1"/>
    <col min="16131" max="16131" width="11.44140625" style="1" customWidth="1"/>
    <col min="16132" max="16384" width="9.109375" style="1"/>
  </cols>
  <sheetData>
    <row r="1" spans="1:8" x14ac:dyDescent="0.3">
      <c r="A1" s="78" t="s">
        <v>194</v>
      </c>
      <c r="B1" s="3" t="s">
        <v>196</v>
      </c>
      <c r="C1" s="3" t="s">
        <v>198</v>
      </c>
    </row>
    <row r="2" spans="1:8" x14ac:dyDescent="0.3">
      <c r="A2" s="95" t="s">
        <v>195</v>
      </c>
      <c r="B2" s="96" t="s">
        <v>197</v>
      </c>
      <c r="C2" s="423" t="s">
        <v>199</v>
      </c>
    </row>
    <row r="3" spans="1:8" ht="7.5" customHeight="1" x14ac:dyDescent="0.3">
      <c r="A3" s="97"/>
      <c r="B3" s="2"/>
    </row>
    <row r="4" spans="1:8" ht="17.25" customHeight="1" x14ac:dyDescent="0.3">
      <c r="A4" s="77">
        <v>3.1</v>
      </c>
      <c r="B4" s="78" t="s">
        <v>402</v>
      </c>
      <c r="C4" s="78"/>
      <c r="D4" s="4"/>
      <c r="E4" s="79"/>
      <c r="F4" s="79"/>
      <c r="G4" s="79"/>
      <c r="H4" s="79"/>
    </row>
    <row r="5" spans="1:8" ht="17.25" customHeight="1" x14ac:dyDescent="0.3">
      <c r="A5" s="80"/>
      <c r="B5" s="81" t="s">
        <v>403</v>
      </c>
      <c r="C5" s="424">
        <v>71</v>
      </c>
      <c r="D5" s="4"/>
      <c r="E5" s="75"/>
      <c r="F5" s="75"/>
      <c r="G5" s="75"/>
      <c r="H5" s="75"/>
    </row>
    <row r="6" spans="1:8" ht="11.25" customHeight="1" x14ac:dyDescent="0.3">
      <c r="C6" s="4"/>
    </row>
    <row r="7" spans="1:8" ht="17.25" customHeight="1" x14ac:dyDescent="0.3">
      <c r="A7" s="77">
        <v>3.2</v>
      </c>
      <c r="B7" s="78" t="s">
        <v>404</v>
      </c>
      <c r="C7" s="425"/>
      <c r="D7" s="4"/>
      <c r="E7" s="79"/>
      <c r="F7" s="79"/>
      <c r="G7" s="79"/>
      <c r="H7" s="79"/>
    </row>
    <row r="8" spans="1:8" ht="17.25" customHeight="1" x14ac:dyDescent="0.3">
      <c r="A8" s="80"/>
      <c r="B8" s="81" t="s">
        <v>405</v>
      </c>
      <c r="C8" s="424">
        <v>72</v>
      </c>
      <c r="D8" s="4"/>
      <c r="E8" s="75"/>
      <c r="F8" s="75"/>
      <c r="G8" s="75"/>
      <c r="H8" s="75"/>
    </row>
    <row r="9" spans="1:8" ht="11.25" customHeight="1" x14ac:dyDescent="0.3">
      <c r="C9" s="4"/>
    </row>
    <row r="10" spans="1:8" ht="17.25" customHeight="1" x14ac:dyDescent="0.3">
      <c r="A10" s="77">
        <v>3.3</v>
      </c>
      <c r="B10" s="78" t="s">
        <v>406</v>
      </c>
      <c r="C10" s="4"/>
      <c r="D10" s="426"/>
      <c r="E10" s="79"/>
      <c r="F10" s="79"/>
      <c r="G10" s="79"/>
      <c r="H10" s="79"/>
    </row>
    <row r="11" spans="1:8" ht="17.25" customHeight="1" x14ac:dyDescent="0.3">
      <c r="A11" s="80"/>
      <c r="B11" s="81" t="s">
        <v>407</v>
      </c>
      <c r="C11" s="4"/>
      <c r="D11" s="81"/>
      <c r="E11" s="75"/>
      <c r="F11" s="75"/>
      <c r="G11" s="75"/>
      <c r="H11" s="75"/>
    </row>
    <row r="12" spans="1:8" ht="17.25" customHeight="1" x14ac:dyDescent="0.3">
      <c r="B12" s="1" t="s">
        <v>408</v>
      </c>
      <c r="C12" s="4">
        <v>73</v>
      </c>
    </row>
    <row r="13" spans="1:8" ht="17.25" customHeight="1" x14ac:dyDescent="0.3">
      <c r="B13" s="1" t="s">
        <v>409</v>
      </c>
      <c r="C13" s="4">
        <v>74</v>
      </c>
    </row>
    <row r="14" spans="1:8" ht="17.25" customHeight="1" x14ac:dyDescent="0.3">
      <c r="B14" s="1" t="s">
        <v>410</v>
      </c>
      <c r="C14" s="4">
        <v>75</v>
      </c>
    </row>
    <row r="15" spans="1:8" ht="17.25" customHeight="1" x14ac:dyDescent="0.3">
      <c r="B15" s="1" t="s">
        <v>411</v>
      </c>
      <c r="C15" s="4">
        <v>76</v>
      </c>
    </row>
    <row r="16" spans="1:8" ht="17.25" customHeight="1" x14ac:dyDescent="0.3">
      <c r="B16" s="1" t="s">
        <v>412</v>
      </c>
      <c r="C16" s="4">
        <v>77</v>
      </c>
    </row>
    <row r="17" spans="1:8" ht="11.25" customHeight="1" x14ac:dyDescent="0.3">
      <c r="C17" s="4"/>
    </row>
    <row r="18" spans="1:8" ht="17.25" customHeight="1" x14ac:dyDescent="0.3">
      <c r="A18" s="77">
        <v>3.4</v>
      </c>
      <c r="B18" s="78" t="s">
        <v>413</v>
      </c>
      <c r="C18" s="425"/>
      <c r="D18" s="4"/>
      <c r="E18" s="79"/>
      <c r="F18" s="79"/>
      <c r="G18" s="79"/>
      <c r="H18" s="79"/>
    </row>
    <row r="19" spans="1:8" ht="17.25" customHeight="1" x14ac:dyDescent="0.3">
      <c r="A19" s="80"/>
      <c r="B19" s="81" t="s">
        <v>414</v>
      </c>
      <c r="C19" s="424">
        <v>78</v>
      </c>
      <c r="D19" s="4"/>
      <c r="E19" s="75"/>
      <c r="F19" s="75"/>
      <c r="G19" s="75"/>
      <c r="H19" s="75"/>
    </row>
    <row r="20" spans="1:8" ht="11.25" customHeight="1" x14ac:dyDescent="0.3">
      <c r="C20" s="4"/>
    </row>
    <row r="21" spans="1:8" ht="17.25" customHeight="1" x14ac:dyDescent="0.3">
      <c r="A21" s="77">
        <v>3.5</v>
      </c>
      <c r="B21" s="78" t="s">
        <v>415</v>
      </c>
      <c r="C21" s="4"/>
      <c r="D21" s="4"/>
      <c r="E21" s="72"/>
      <c r="F21" s="79"/>
      <c r="G21" s="79"/>
      <c r="H21" s="79"/>
    </row>
    <row r="22" spans="1:8" ht="17.25" customHeight="1" x14ac:dyDescent="0.3">
      <c r="A22" s="80"/>
      <c r="B22" s="81" t="s">
        <v>416</v>
      </c>
      <c r="C22" s="4"/>
      <c r="D22" s="4"/>
      <c r="E22" s="32"/>
      <c r="F22" s="75"/>
      <c r="G22" s="75"/>
      <c r="H22" s="75"/>
    </row>
    <row r="23" spans="1:8" ht="17.25" customHeight="1" x14ac:dyDescent="0.3">
      <c r="B23" s="1" t="s">
        <v>408</v>
      </c>
      <c r="C23" s="4">
        <v>79</v>
      </c>
    </row>
    <row r="24" spans="1:8" ht="17.25" customHeight="1" x14ac:dyDescent="0.3">
      <c r="B24" s="1" t="s">
        <v>417</v>
      </c>
      <c r="C24" s="4">
        <v>80</v>
      </c>
    </row>
    <row r="25" spans="1:8" ht="17.25" customHeight="1" x14ac:dyDescent="0.3">
      <c r="B25" s="1" t="s">
        <v>410</v>
      </c>
      <c r="C25" s="4">
        <v>81</v>
      </c>
    </row>
    <row r="26" spans="1:8" ht="17.25" customHeight="1" x14ac:dyDescent="0.3">
      <c r="B26" s="1" t="s">
        <v>418</v>
      </c>
      <c r="C26" s="4">
        <v>82</v>
      </c>
    </row>
    <row r="27" spans="1:8" ht="11.25" customHeight="1" x14ac:dyDescent="0.3">
      <c r="C27" s="4"/>
    </row>
    <row r="28" spans="1:8" ht="17.25" customHeight="1" x14ac:dyDescent="0.3">
      <c r="A28" s="77">
        <v>3.6</v>
      </c>
      <c r="B28" s="78" t="s">
        <v>419</v>
      </c>
      <c r="C28" s="427"/>
      <c r="D28" s="4"/>
      <c r="E28" s="79"/>
      <c r="F28" s="79"/>
      <c r="G28" s="79"/>
      <c r="H28" s="79"/>
    </row>
    <row r="29" spans="1:8" ht="17.25" customHeight="1" x14ac:dyDescent="0.3">
      <c r="A29" s="80"/>
      <c r="B29" s="81" t="s">
        <v>420</v>
      </c>
      <c r="C29" s="424">
        <v>83</v>
      </c>
      <c r="D29" s="4"/>
      <c r="E29" s="75"/>
      <c r="F29" s="75"/>
      <c r="G29" s="75"/>
      <c r="H29" s="75"/>
    </row>
    <row r="30" spans="1:8" ht="11.25" customHeight="1" x14ac:dyDescent="0.3">
      <c r="C30" s="4"/>
    </row>
    <row r="31" spans="1:8" ht="17.25" customHeight="1" x14ac:dyDescent="0.3">
      <c r="A31" s="77">
        <v>3.7</v>
      </c>
      <c r="B31" s="78" t="s">
        <v>421</v>
      </c>
      <c r="C31" s="4"/>
      <c r="D31" s="4"/>
      <c r="E31" s="79"/>
      <c r="F31" s="79"/>
      <c r="G31" s="79"/>
      <c r="H31" s="79"/>
    </row>
    <row r="32" spans="1:8" ht="17.25" customHeight="1" x14ac:dyDescent="0.3">
      <c r="A32" s="80"/>
      <c r="B32" s="81" t="s">
        <v>422</v>
      </c>
      <c r="C32" s="428" t="s">
        <v>423</v>
      </c>
      <c r="D32" s="4"/>
      <c r="E32" s="75"/>
      <c r="F32" s="75"/>
      <c r="G32" s="75"/>
      <c r="H32" s="75"/>
    </row>
    <row r="33" spans="1:8" ht="11.25" customHeight="1" x14ac:dyDescent="0.3">
      <c r="C33" s="424"/>
    </row>
    <row r="34" spans="1:8" ht="17.25" customHeight="1" x14ac:dyDescent="0.3">
      <c r="A34" s="77">
        <v>3.8</v>
      </c>
      <c r="B34" s="78" t="s">
        <v>424</v>
      </c>
      <c r="C34" s="427"/>
      <c r="D34" s="4"/>
      <c r="E34" s="79"/>
      <c r="F34" s="79"/>
      <c r="G34" s="79"/>
      <c r="H34" s="79"/>
    </row>
    <row r="35" spans="1:8" ht="17.25" customHeight="1" x14ac:dyDescent="0.3">
      <c r="A35" s="80"/>
      <c r="B35" s="81" t="s">
        <v>425</v>
      </c>
      <c r="C35" s="424">
        <v>86</v>
      </c>
      <c r="D35" s="4"/>
      <c r="E35" s="75"/>
      <c r="F35" s="75"/>
      <c r="G35" s="75"/>
      <c r="H35" s="75"/>
    </row>
    <row r="36" spans="1:8" ht="11.25" customHeight="1" x14ac:dyDescent="0.3">
      <c r="C36" s="4"/>
    </row>
    <row r="37" spans="1:8" ht="17.25" customHeight="1" x14ac:dyDescent="0.3">
      <c r="A37" s="77">
        <v>3.9</v>
      </c>
      <c r="B37" s="78" t="s">
        <v>426</v>
      </c>
      <c r="C37" s="425"/>
      <c r="D37" s="4"/>
      <c r="E37" s="79"/>
      <c r="F37" s="79"/>
      <c r="G37" s="79"/>
      <c r="H37" s="79"/>
    </row>
    <row r="38" spans="1:8" ht="17.25" customHeight="1" x14ac:dyDescent="0.3">
      <c r="A38" s="80"/>
      <c r="B38" s="81" t="s">
        <v>167</v>
      </c>
      <c r="C38" s="424"/>
      <c r="D38" s="4"/>
      <c r="E38" s="75"/>
      <c r="F38" s="75"/>
      <c r="G38" s="75"/>
      <c r="H38" s="75"/>
    </row>
    <row r="39" spans="1:8" ht="17.25" customHeight="1" x14ac:dyDescent="0.3">
      <c r="B39" s="1" t="s">
        <v>427</v>
      </c>
      <c r="C39" s="4">
        <v>87</v>
      </c>
    </row>
    <row r="40" spans="1:8" ht="17.25" customHeight="1" x14ac:dyDescent="0.3">
      <c r="B40" s="1" t="s">
        <v>428</v>
      </c>
      <c r="C40" s="4">
        <v>88</v>
      </c>
    </row>
    <row r="41" spans="1:8" ht="11.25" customHeight="1" x14ac:dyDescent="0.3">
      <c r="C41" s="4"/>
    </row>
    <row r="42" spans="1:8" ht="17.25" customHeight="1" x14ac:dyDescent="0.3">
      <c r="A42" s="82" t="s">
        <v>429</v>
      </c>
      <c r="B42" s="78" t="s">
        <v>430</v>
      </c>
      <c r="C42" s="427"/>
      <c r="D42" s="4"/>
      <c r="E42" s="79"/>
      <c r="F42" s="79"/>
      <c r="G42" s="79"/>
      <c r="H42" s="79"/>
    </row>
    <row r="43" spans="1:8" s="2" customFormat="1" ht="17.25" customHeight="1" x14ac:dyDescent="0.3">
      <c r="A43" s="83"/>
      <c r="B43" s="81" t="s">
        <v>431</v>
      </c>
      <c r="C43" s="424">
        <v>89</v>
      </c>
      <c r="D43" s="75"/>
      <c r="E43" s="75"/>
      <c r="F43" s="75"/>
      <c r="G43" s="75"/>
      <c r="H43" s="75"/>
    </row>
    <row r="44" spans="1:8" ht="11.25" customHeight="1" x14ac:dyDescent="0.3">
      <c r="A44" s="84"/>
      <c r="C44" s="4"/>
    </row>
    <row r="45" spans="1:8" ht="17.25" customHeight="1" x14ac:dyDescent="0.3">
      <c r="A45" s="85" t="s">
        <v>432</v>
      </c>
      <c r="B45" s="78" t="s">
        <v>433</v>
      </c>
      <c r="C45" s="427"/>
      <c r="D45" s="4"/>
      <c r="E45" s="79"/>
      <c r="F45" s="79"/>
      <c r="G45" s="79"/>
      <c r="H45" s="79"/>
    </row>
    <row r="46" spans="1:8" ht="17.25" customHeight="1" x14ac:dyDescent="0.3">
      <c r="A46" s="86"/>
      <c r="B46" s="81" t="s">
        <v>434</v>
      </c>
      <c r="C46" s="424">
        <v>90</v>
      </c>
      <c r="D46" s="4"/>
      <c r="E46" s="75"/>
      <c r="F46" s="75"/>
      <c r="G46" s="75"/>
      <c r="H46" s="75"/>
    </row>
    <row r="47" spans="1:8" ht="11.25" customHeight="1" x14ac:dyDescent="0.3">
      <c r="A47" s="84"/>
      <c r="C47" s="4"/>
    </row>
    <row r="48" spans="1:8" ht="17.25" customHeight="1" x14ac:dyDescent="0.3">
      <c r="A48" s="85" t="s">
        <v>435</v>
      </c>
      <c r="B48" s="78" t="s">
        <v>436</v>
      </c>
      <c r="C48" s="427"/>
      <c r="D48" s="4"/>
      <c r="E48" s="79"/>
      <c r="F48" s="79"/>
      <c r="G48" s="79"/>
      <c r="H48" s="79"/>
    </row>
    <row r="49" spans="1:8" ht="17.25" customHeight="1" x14ac:dyDescent="0.3">
      <c r="A49" s="86"/>
      <c r="B49" s="81" t="s">
        <v>437</v>
      </c>
      <c r="C49" s="424">
        <v>91</v>
      </c>
      <c r="D49" s="4"/>
      <c r="E49" s="75"/>
      <c r="F49" s="75"/>
      <c r="G49" s="75"/>
      <c r="H49" s="75"/>
    </row>
    <row r="50" spans="1:8" ht="10.95" customHeight="1" x14ac:dyDescent="0.3">
      <c r="A50" s="429"/>
      <c r="B50" s="95"/>
      <c r="C50" s="146"/>
      <c r="D50" s="4"/>
      <c r="E50" s="75"/>
      <c r="F50" s="75"/>
      <c r="G50" s="75"/>
      <c r="H50" s="75"/>
    </row>
    <row r="51" spans="1:8" ht="17.25" customHeight="1" x14ac:dyDescent="0.3">
      <c r="A51" s="86"/>
      <c r="B51" s="81"/>
      <c r="C51" s="4"/>
      <c r="D51" s="4"/>
      <c r="E51" s="75"/>
      <c r="F51" s="75"/>
      <c r="G51" s="75"/>
      <c r="H51" s="75"/>
    </row>
    <row r="52" spans="1:8" ht="17.25" customHeight="1" x14ac:dyDescent="0.3">
      <c r="A52" s="86"/>
      <c r="B52" s="81"/>
      <c r="C52" s="4"/>
      <c r="D52" s="4"/>
      <c r="E52" s="75"/>
      <c r="F52" s="75"/>
      <c r="G52" s="75"/>
      <c r="H52" s="75"/>
    </row>
    <row r="53" spans="1:8" ht="17.25" customHeight="1" x14ac:dyDescent="0.3">
      <c r="A53" s="86"/>
      <c r="B53" s="81"/>
      <c r="C53" s="4"/>
      <c r="D53" s="4"/>
      <c r="E53" s="75"/>
      <c r="F53" s="75"/>
      <c r="G53" s="75"/>
      <c r="H53" s="75"/>
    </row>
    <row r="54" spans="1:8" ht="17.25" customHeight="1" x14ac:dyDescent="0.3">
      <c r="A54" s="86"/>
      <c r="B54" s="81"/>
      <c r="C54" s="4"/>
      <c r="D54" s="4"/>
      <c r="E54" s="75"/>
      <c r="F54" s="75"/>
      <c r="G54" s="75"/>
      <c r="H54" s="75"/>
    </row>
    <row r="55" spans="1:8" ht="17.25" customHeight="1" x14ac:dyDescent="0.3">
      <c r="A55" s="86"/>
      <c r="B55" s="81"/>
      <c r="C55" s="4"/>
      <c r="D55" s="4"/>
      <c r="E55" s="75"/>
      <c r="F55" s="75"/>
      <c r="G55" s="75"/>
      <c r="H55" s="75"/>
    </row>
    <row r="56" spans="1:8" ht="17.25" customHeight="1" x14ac:dyDescent="0.3">
      <c r="A56" s="86"/>
      <c r="B56" s="81"/>
      <c r="C56" s="4"/>
      <c r="D56" s="4"/>
      <c r="E56" s="75"/>
      <c r="F56" s="75"/>
      <c r="G56" s="75"/>
      <c r="H56" s="75"/>
    </row>
    <row r="57" spans="1:8" x14ac:dyDescent="0.3">
      <c r="A57" s="84"/>
    </row>
    <row r="58" spans="1:8" x14ac:dyDescent="0.3">
      <c r="A58" s="84"/>
    </row>
    <row r="59" spans="1:8" x14ac:dyDescent="0.3">
      <c r="A59" s="84"/>
    </row>
    <row r="60" spans="1:8" x14ac:dyDescent="0.3">
      <c r="A60" s="84"/>
    </row>
    <row r="61" spans="1:8" x14ac:dyDescent="0.3">
      <c r="A61" s="84"/>
    </row>
    <row r="62" spans="1:8" x14ac:dyDescent="0.3">
      <c r="A62" s="84"/>
    </row>
    <row r="63" spans="1:8" x14ac:dyDescent="0.3">
      <c r="A63" s="84"/>
    </row>
    <row r="64" spans="1:8" x14ac:dyDescent="0.3">
      <c r="A64" s="84"/>
    </row>
    <row r="65" spans="1:1" x14ac:dyDescent="0.3">
      <c r="A65" s="84"/>
    </row>
    <row r="66" spans="1:1" x14ac:dyDescent="0.3">
      <c r="A66" s="84"/>
    </row>
  </sheetData>
  <printOptions horizontalCentered="1"/>
  <pageMargins left="0.7" right="0.7" top="0.5" bottom="0.5" header="0.3" footer="0.3"/>
  <pageSetup scale="7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A386A-4FB4-4CA4-A99C-E5B03CE2D0F3}">
  <dimension ref="A1:J63"/>
  <sheetViews>
    <sheetView view="pageBreakPreview" zoomScaleSheetLayoutView="100" workbookViewId="0">
      <selection activeCell="D39" sqref="D39"/>
    </sheetView>
  </sheetViews>
  <sheetFormatPr defaultColWidth="9.109375" defaultRowHeight="21" customHeight="1" x14ac:dyDescent="0.3"/>
  <cols>
    <col min="1" max="1" width="42.5546875" style="209" customWidth="1"/>
    <col min="2" max="7" width="10.88671875" style="218" customWidth="1"/>
    <col min="8" max="256" width="9.109375" style="209"/>
    <col min="257" max="257" width="42.5546875" style="209" customWidth="1"/>
    <col min="258" max="263" width="10.88671875" style="209" customWidth="1"/>
    <col min="264" max="512" width="9.109375" style="209"/>
    <col min="513" max="513" width="42.5546875" style="209" customWidth="1"/>
    <col min="514" max="519" width="10.88671875" style="209" customWidth="1"/>
    <col min="520" max="768" width="9.109375" style="209"/>
    <col min="769" max="769" width="42.5546875" style="209" customWidth="1"/>
    <col min="770" max="775" width="10.88671875" style="209" customWidth="1"/>
    <col min="776" max="1024" width="9.109375" style="209"/>
    <col min="1025" max="1025" width="42.5546875" style="209" customWidth="1"/>
    <col min="1026" max="1031" width="10.88671875" style="209" customWidth="1"/>
    <col min="1032" max="1280" width="9.109375" style="209"/>
    <col min="1281" max="1281" width="42.5546875" style="209" customWidth="1"/>
    <col min="1282" max="1287" width="10.88671875" style="209" customWidth="1"/>
    <col min="1288" max="1536" width="9.109375" style="209"/>
    <col min="1537" max="1537" width="42.5546875" style="209" customWidth="1"/>
    <col min="1538" max="1543" width="10.88671875" style="209" customWidth="1"/>
    <col min="1544" max="1792" width="9.109375" style="209"/>
    <col min="1793" max="1793" width="42.5546875" style="209" customWidth="1"/>
    <col min="1794" max="1799" width="10.88671875" style="209" customWidth="1"/>
    <col min="1800" max="2048" width="9.109375" style="209"/>
    <col min="2049" max="2049" width="42.5546875" style="209" customWidth="1"/>
    <col min="2050" max="2055" width="10.88671875" style="209" customWidth="1"/>
    <col min="2056" max="2304" width="9.109375" style="209"/>
    <col min="2305" max="2305" width="42.5546875" style="209" customWidth="1"/>
    <col min="2306" max="2311" width="10.88671875" style="209" customWidth="1"/>
    <col min="2312" max="2560" width="9.109375" style="209"/>
    <col min="2561" max="2561" width="42.5546875" style="209" customWidth="1"/>
    <col min="2562" max="2567" width="10.88671875" style="209" customWidth="1"/>
    <col min="2568" max="2816" width="9.109375" style="209"/>
    <col min="2817" max="2817" width="42.5546875" style="209" customWidth="1"/>
    <col min="2818" max="2823" width="10.88671875" style="209" customWidth="1"/>
    <col min="2824" max="3072" width="9.109375" style="209"/>
    <col min="3073" max="3073" width="42.5546875" style="209" customWidth="1"/>
    <col min="3074" max="3079" width="10.88671875" style="209" customWidth="1"/>
    <col min="3080" max="3328" width="9.109375" style="209"/>
    <col min="3329" max="3329" width="42.5546875" style="209" customWidth="1"/>
    <col min="3330" max="3335" width="10.88671875" style="209" customWidth="1"/>
    <col min="3336" max="3584" width="9.109375" style="209"/>
    <col min="3585" max="3585" width="42.5546875" style="209" customWidth="1"/>
    <col min="3586" max="3591" width="10.88671875" style="209" customWidth="1"/>
    <col min="3592" max="3840" width="9.109375" style="209"/>
    <col min="3841" max="3841" width="42.5546875" style="209" customWidth="1"/>
    <col min="3842" max="3847" width="10.88671875" style="209" customWidth="1"/>
    <col min="3848" max="4096" width="9.109375" style="209"/>
    <col min="4097" max="4097" width="42.5546875" style="209" customWidth="1"/>
    <col min="4098" max="4103" width="10.88671875" style="209" customWidth="1"/>
    <col min="4104" max="4352" width="9.109375" style="209"/>
    <col min="4353" max="4353" width="42.5546875" style="209" customWidth="1"/>
    <col min="4354" max="4359" width="10.88671875" style="209" customWidth="1"/>
    <col min="4360" max="4608" width="9.109375" style="209"/>
    <col min="4609" max="4609" width="42.5546875" style="209" customWidth="1"/>
    <col min="4610" max="4615" width="10.88671875" style="209" customWidth="1"/>
    <col min="4616" max="4864" width="9.109375" style="209"/>
    <col min="4865" max="4865" width="42.5546875" style="209" customWidth="1"/>
    <col min="4866" max="4871" width="10.88671875" style="209" customWidth="1"/>
    <col min="4872" max="5120" width="9.109375" style="209"/>
    <col min="5121" max="5121" width="42.5546875" style="209" customWidth="1"/>
    <col min="5122" max="5127" width="10.88671875" style="209" customWidth="1"/>
    <col min="5128" max="5376" width="9.109375" style="209"/>
    <col min="5377" max="5377" width="42.5546875" style="209" customWidth="1"/>
    <col min="5378" max="5383" width="10.88671875" style="209" customWidth="1"/>
    <col min="5384" max="5632" width="9.109375" style="209"/>
    <col min="5633" max="5633" width="42.5546875" style="209" customWidth="1"/>
    <col min="5634" max="5639" width="10.88671875" style="209" customWidth="1"/>
    <col min="5640" max="5888" width="9.109375" style="209"/>
    <col min="5889" max="5889" width="42.5546875" style="209" customWidth="1"/>
    <col min="5890" max="5895" width="10.88671875" style="209" customWidth="1"/>
    <col min="5896" max="6144" width="9.109375" style="209"/>
    <col min="6145" max="6145" width="42.5546875" style="209" customWidth="1"/>
    <col min="6146" max="6151" width="10.88671875" style="209" customWidth="1"/>
    <col min="6152" max="6400" width="9.109375" style="209"/>
    <col min="6401" max="6401" width="42.5546875" style="209" customWidth="1"/>
    <col min="6402" max="6407" width="10.88671875" style="209" customWidth="1"/>
    <col min="6408" max="6656" width="9.109375" style="209"/>
    <col min="6657" max="6657" width="42.5546875" style="209" customWidth="1"/>
    <col min="6658" max="6663" width="10.88671875" style="209" customWidth="1"/>
    <col min="6664" max="6912" width="9.109375" style="209"/>
    <col min="6913" max="6913" width="42.5546875" style="209" customWidth="1"/>
    <col min="6914" max="6919" width="10.88671875" style="209" customWidth="1"/>
    <col min="6920" max="7168" width="9.109375" style="209"/>
    <col min="7169" max="7169" width="42.5546875" style="209" customWidth="1"/>
    <col min="7170" max="7175" width="10.88671875" style="209" customWidth="1"/>
    <col min="7176" max="7424" width="9.109375" style="209"/>
    <col min="7425" max="7425" width="42.5546875" style="209" customWidth="1"/>
    <col min="7426" max="7431" width="10.88671875" style="209" customWidth="1"/>
    <col min="7432" max="7680" width="9.109375" style="209"/>
    <col min="7681" max="7681" width="42.5546875" style="209" customWidth="1"/>
    <col min="7682" max="7687" width="10.88671875" style="209" customWidth="1"/>
    <col min="7688" max="7936" width="9.109375" style="209"/>
    <col min="7937" max="7937" width="42.5546875" style="209" customWidth="1"/>
    <col min="7938" max="7943" width="10.88671875" style="209" customWidth="1"/>
    <col min="7944" max="8192" width="9.109375" style="209"/>
    <col min="8193" max="8193" width="42.5546875" style="209" customWidth="1"/>
    <col min="8194" max="8199" width="10.88671875" style="209" customWidth="1"/>
    <col min="8200" max="8448" width="9.109375" style="209"/>
    <col min="8449" max="8449" width="42.5546875" style="209" customWidth="1"/>
    <col min="8450" max="8455" width="10.88671875" style="209" customWidth="1"/>
    <col min="8456" max="8704" width="9.109375" style="209"/>
    <col min="8705" max="8705" width="42.5546875" style="209" customWidth="1"/>
    <col min="8706" max="8711" width="10.88671875" style="209" customWidth="1"/>
    <col min="8712" max="8960" width="9.109375" style="209"/>
    <col min="8961" max="8961" width="42.5546875" style="209" customWidth="1"/>
    <col min="8962" max="8967" width="10.88671875" style="209" customWidth="1"/>
    <col min="8968" max="9216" width="9.109375" style="209"/>
    <col min="9217" max="9217" width="42.5546875" style="209" customWidth="1"/>
    <col min="9218" max="9223" width="10.88671875" style="209" customWidth="1"/>
    <col min="9224" max="9472" width="9.109375" style="209"/>
    <col min="9473" max="9473" width="42.5546875" style="209" customWidth="1"/>
    <col min="9474" max="9479" width="10.88671875" style="209" customWidth="1"/>
    <col min="9480" max="9728" width="9.109375" style="209"/>
    <col min="9729" max="9729" width="42.5546875" style="209" customWidth="1"/>
    <col min="9730" max="9735" width="10.88671875" style="209" customWidth="1"/>
    <col min="9736" max="9984" width="9.109375" style="209"/>
    <col min="9985" max="9985" width="42.5546875" style="209" customWidth="1"/>
    <col min="9986" max="9991" width="10.88671875" style="209" customWidth="1"/>
    <col min="9992" max="10240" width="9.109375" style="209"/>
    <col min="10241" max="10241" width="42.5546875" style="209" customWidth="1"/>
    <col min="10242" max="10247" width="10.88671875" style="209" customWidth="1"/>
    <col min="10248" max="10496" width="9.109375" style="209"/>
    <col min="10497" max="10497" width="42.5546875" style="209" customWidth="1"/>
    <col min="10498" max="10503" width="10.88671875" style="209" customWidth="1"/>
    <col min="10504" max="10752" width="9.109375" style="209"/>
    <col min="10753" max="10753" width="42.5546875" style="209" customWidth="1"/>
    <col min="10754" max="10759" width="10.88671875" style="209" customWidth="1"/>
    <col min="10760" max="11008" width="9.109375" style="209"/>
    <col min="11009" max="11009" width="42.5546875" style="209" customWidth="1"/>
    <col min="11010" max="11015" width="10.88671875" style="209" customWidth="1"/>
    <col min="11016" max="11264" width="9.109375" style="209"/>
    <col min="11265" max="11265" width="42.5546875" style="209" customWidth="1"/>
    <col min="11266" max="11271" width="10.88671875" style="209" customWidth="1"/>
    <col min="11272" max="11520" width="9.109375" style="209"/>
    <col min="11521" max="11521" width="42.5546875" style="209" customWidth="1"/>
    <col min="11522" max="11527" width="10.88671875" style="209" customWidth="1"/>
    <col min="11528" max="11776" width="9.109375" style="209"/>
    <col min="11777" max="11777" width="42.5546875" style="209" customWidth="1"/>
    <col min="11778" max="11783" width="10.88671875" style="209" customWidth="1"/>
    <col min="11784" max="12032" width="9.109375" style="209"/>
    <col min="12033" max="12033" width="42.5546875" style="209" customWidth="1"/>
    <col min="12034" max="12039" width="10.88671875" style="209" customWidth="1"/>
    <col min="12040" max="12288" width="9.109375" style="209"/>
    <col min="12289" max="12289" width="42.5546875" style="209" customWidth="1"/>
    <col min="12290" max="12295" width="10.88671875" style="209" customWidth="1"/>
    <col min="12296" max="12544" width="9.109375" style="209"/>
    <col min="12545" max="12545" width="42.5546875" style="209" customWidth="1"/>
    <col min="12546" max="12551" width="10.88671875" style="209" customWidth="1"/>
    <col min="12552" max="12800" width="9.109375" style="209"/>
    <col min="12801" max="12801" width="42.5546875" style="209" customWidth="1"/>
    <col min="12802" max="12807" width="10.88671875" style="209" customWidth="1"/>
    <col min="12808" max="13056" width="9.109375" style="209"/>
    <col min="13057" max="13057" width="42.5546875" style="209" customWidth="1"/>
    <col min="13058" max="13063" width="10.88671875" style="209" customWidth="1"/>
    <col min="13064" max="13312" width="9.109375" style="209"/>
    <col min="13313" max="13313" width="42.5546875" style="209" customWidth="1"/>
    <col min="13314" max="13319" width="10.88671875" style="209" customWidth="1"/>
    <col min="13320" max="13568" width="9.109375" style="209"/>
    <col min="13569" max="13569" width="42.5546875" style="209" customWidth="1"/>
    <col min="13570" max="13575" width="10.88671875" style="209" customWidth="1"/>
    <col min="13576" max="13824" width="9.109375" style="209"/>
    <col min="13825" max="13825" width="42.5546875" style="209" customWidth="1"/>
    <col min="13826" max="13831" width="10.88671875" style="209" customWidth="1"/>
    <col min="13832" max="14080" width="9.109375" style="209"/>
    <col min="14081" max="14081" width="42.5546875" style="209" customWidth="1"/>
    <col min="14082" max="14087" width="10.88671875" style="209" customWidth="1"/>
    <col min="14088" max="14336" width="9.109375" style="209"/>
    <col min="14337" max="14337" width="42.5546875" style="209" customWidth="1"/>
    <col min="14338" max="14343" width="10.88671875" style="209" customWidth="1"/>
    <col min="14344" max="14592" width="9.109375" style="209"/>
    <col min="14593" max="14593" width="42.5546875" style="209" customWidth="1"/>
    <col min="14594" max="14599" width="10.88671875" style="209" customWidth="1"/>
    <col min="14600" max="14848" width="9.109375" style="209"/>
    <col min="14849" max="14849" width="42.5546875" style="209" customWidth="1"/>
    <col min="14850" max="14855" width="10.88671875" style="209" customWidth="1"/>
    <col min="14856" max="15104" width="9.109375" style="209"/>
    <col min="15105" max="15105" width="42.5546875" style="209" customWidth="1"/>
    <col min="15106" max="15111" width="10.88671875" style="209" customWidth="1"/>
    <col min="15112" max="15360" width="9.109375" style="209"/>
    <col min="15361" max="15361" width="42.5546875" style="209" customWidth="1"/>
    <col min="15362" max="15367" width="10.88671875" style="209" customWidth="1"/>
    <col min="15368" max="15616" width="9.109375" style="209"/>
    <col min="15617" max="15617" width="42.5546875" style="209" customWidth="1"/>
    <col min="15618" max="15623" width="10.88671875" style="209" customWidth="1"/>
    <col min="15624" max="15872" width="9.109375" style="209"/>
    <col min="15873" max="15873" width="42.5546875" style="209" customWidth="1"/>
    <col min="15874" max="15879" width="10.88671875" style="209" customWidth="1"/>
    <col min="15880" max="16128" width="9.109375" style="209"/>
    <col min="16129" max="16129" width="42.5546875" style="209" customWidth="1"/>
    <col min="16130" max="16135" width="10.88671875" style="209" customWidth="1"/>
    <col min="16136" max="16384" width="9.109375" style="209"/>
  </cols>
  <sheetData>
    <row r="1" spans="1:10" s="1" customFormat="1" ht="20.25" customHeight="1" x14ac:dyDescent="0.35">
      <c r="A1" s="72" t="s">
        <v>438</v>
      </c>
      <c r="B1" s="29"/>
      <c r="C1" s="29"/>
      <c r="D1" s="148"/>
      <c r="E1" s="148"/>
      <c r="F1" s="148"/>
      <c r="G1" s="148"/>
    </row>
    <row r="2" spans="1:10" s="1" customFormat="1" ht="20.25" customHeight="1" x14ac:dyDescent="0.35">
      <c r="A2" s="32" t="s">
        <v>439</v>
      </c>
      <c r="B2" s="29"/>
      <c r="C2" s="29"/>
      <c r="D2" s="33"/>
      <c r="E2" s="33"/>
      <c r="F2" s="33"/>
      <c r="G2" s="33"/>
    </row>
    <row r="4" spans="1:10" ht="21" customHeight="1" x14ac:dyDescent="0.3">
      <c r="A4" s="393" t="s">
        <v>440</v>
      </c>
      <c r="B4" s="430" t="s">
        <v>441</v>
      </c>
      <c r="C4" s="430"/>
      <c r="D4" s="430"/>
      <c r="E4" s="430"/>
      <c r="F4" s="430"/>
      <c r="G4" s="430"/>
    </row>
    <row r="5" spans="1:10" ht="21" customHeight="1" x14ac:dyDescent="0.3">
      <c r="A5" s="394" t="s">
        <v>442</v>
      </c>
      <c r="B5" s="395">
        <v>2017</v>
      </c>
      <c r="C5" s="395">
        <v>2018</v>
      </c>
      <c r="D5" s="395">
        <v>2019</v>
      </c>
      <c r="E5" s="395">
        <v>2020</v>
      </c>
      <c r="F5" s="395">
        <v>2021</v>
      </c>
      <c r="G5" s="395">
        <v>2022</v>
      </c>
    </row>
    <row r="6" spans="1:10" ht="8.25" customHeight="1" x14ac:dyDescent="0.35">
      <c r="A6" s="431"/>
      <c r="B6" s="432"/>
      <c r="C6" s="432"/>
      <c r="D6" s="432"/>
      <c r="E6" s="432"/>
      <c r="F6" s="432"/>
      <c r="G6" s="432"/>
    </row>
    <row r="7" spans="1:10" ht="21" customHeight="1" x14ac:dyDescent="0.3">
      <c r="A7" s="433" t="s">
        <v>443</v>
      </c>
      <c r="B7" s="434">
        <v>2331</v>
      </c>
      <c r="C7" s="434">
        <v>2445</v>
      </c>
      <c r="D7" s="434">
        <f>SUM(D8:D12)</f>
        <v>2613</v>
      </c>
      <c r="E7" s="434">
        <f>SUM(E8:E12)</f>
        <v>3464</v>
      </c>
      <c r="F7" s="434">
        <f>SUM(F8:F12)</f>
        <v>2679</v>
      </c>
      <c r="G7" s="434">
        <f>SUM(G8:G12)</f>
        <v>2608</v>
      </c>
    </row>
    <row r="8" spans="1:10" ht="21" customHeight="1" x14ac:dyDescent="0.3">
      <c r="A8" s="49" t="s">
        <v>19</v>
      </c>
      <c r="B8" s="435">
        <v>1665</v>
      </c>
      <c r="C8" s="435">
        <v>1787</v>
      </c>
      <c r="D8" s="435">
        <v>1864</v>
      </c>
      <c r="E8" s="435">
        <v>2466</v>
      </c>
      <c r="F8" s="435">
        <v>1927</v>
      </c>
      <c r="G8" s="435">
        <v>1876</v>
      </c>
    </row>
    <row r="9" spans="1:10" ht="21" customHeight="1" x14ac:dyDescent="0.3">
      <c r="A9" s="49" t="s">
        <v>20</v>
      </c>
      <c r="B9" s="435">
        <v>300</v>
      </c>
      <c r="C9" s="435">
        <v>266</v>
      </c>
      <c r="D9" s="435">
        <v>340</v>
      </c>
      <c r="E9" s="435">
        <v>433</v>
      </c>
      <c r="F9" s="435">
        <v>328</v>
      </c>
      <c r="G9" s="435">
        <v>338</v>
      </c>
    </row>
    <row r="10" spans="1:10" ht="21" customHeight="1" x14ac:dyDescent="0.3">
      <c r="A10" s="49" t="s">
        <v>21</v>
      </c>
      <c r="B10" s="435">
        <v>245</v>
      </c>
      <c r="C10" s="435">
        <v>265</v>
      </c>
      <c r="D10" s="435">
        <v>244</v>
      </c>
      <c r="E10" s="435">
        <v>414</v>
      </c>
      <c r="F10" s="435">
        <v>306</v>
      </c>
      <c r="G10" s="435">
        <v>254</v>
      </c>
    </row>
    <row r="11" spans="1:10" ht="21" customHeight="1" x14ac:dyDescent="0.3">
      <c r="A11" s="49" t="s">
        <v>22</v>
      </c>
      <c r="B11" s="435">
        <v>34</v>
      </c>
      <c r="C11" s="435">
        <v>41</v>
      </c>
      <c r="D11" s="435">
        <v>55</v>
      </c>
      <c r="E11" s="435">
        <v>106</v>
      </c>
      <c r="F11" s="435">
        <v>102</v>
      </c>
      <c r="G11" s="435">
        <v>81</v>
      </c>
    </row>
    <row r="12" spans="1:10" ht="21" customHeight="1" x14ac:dyDescent="0.3">
      <c r="A12" s="49" t="s">
        <v>444</v>
      </c>
      <c r="B12" s="435">
        <v>87</v>
      </c>
      <c r="C12" s="435">
        <v>86</v>
      </c>
      <c r="D12" s="435">
        <v>110</v>
      </c>
      <c r="E12" s="435">
        <v>45</v>
      </c>
      <c r="F12" s="435">
        <v>16</v>
      </c>
      <c r="G12" s="435">
        <v>59</v>
      </c>
    </row>
    <row r="13" spans="1:10" ht="21" customHeight="1" x14ac:dyDescent="0.35">
      <c r="A13" s="436"/>
      <c r="B13" s="349"/>
      <c r="C13" s="349"/>
      <c r="D13" s="349"/>
      <c r="E13" s="349"/>
      <c r="F13" s="349"/>
      <c r="G13" s="349"/>
    </row>
    <row r="14" spans="1:10" ht="21" customHeight="1" x14ac:dyDescent="0.3">
      <c r="A14" s="433" t="s">
        <v>445</v>
      </c>
      <c r="B14" s="434">
        <v>144</v>
      </c>
      <c r="C14" s="434">
        <v>125</v>
      </c>
      <c r="D14" s="434">
        <f>SUM(D15:D19)</f>
        <v>135</v>
      </c>
      <c r="E14" s="434">
        <f>SUM(E15:E19)</f>
        <v>129</v>
      </c>
      <c r="F14" s="434">
        <f>SUM(F15:F19)</f>
        <v>69</v>
      </c>
      <c r="G14" s="434">
        <f>SUM(G15:G19)</f>
        <v>156</v>
      </c>
      <c r="J14" s="437"/>
    </row>
    <row r="15" spans="1:10" ht="21" customHeight="1" x14ac:dyDescent="0.3">
      <c r="A15" s="49" t="s">
        <v>19</v>
      </c>
      <c r="B15" s="435">
        <v>105</v>
      </c>
      <c r="C15" s="435">
        <v>89</v>
      </c>
      <c r="D15" s="435">
        <v>98</v>
      </c>
      <c r="E15" s="435">
        <v>96</v>
      </c>
      <c r="F15" s="435">
        <v>49</v>
      </c>
      <c r="G15" s="435">
        <v>110</v>
      </c>
    </row>
    <row r="16" spans="1:10" ht="21" customHeight="1" x14ac:dyDescent="0.3">
      <c r="A16" s="49" t="s">
        <v>20</v>
      </c>
      <c r="B16" s="435">
        <v>39</v>
      </c>
      <c r="C16" s="435">
        <v>36</v>
      </c>
      <c r="D16" s="435">
        <v>37</v>
      </c>
      <c r="E16" s="435">
        <v>33</v>
      </c>
      <c r="F16" s="435">
        <v>20</v>
      </c>
      <c r="G16" s="435">
        <v>46</v>
      </c>
    </row>
    <row r="17" spans="1:7" ht="21" customHeight="1" x14ac:dyDescent="0.3">
      <c r="A17" s="49" t="s">
        <v>21</v>
      </c>
      <c r="B17" s="435">
        <v>0</v>
      </c>
      <c r="C17" s="435">
        <v>0</v>
      </c>
      <c r="D17" s="435">
        <v>0</v>
      </c>
      <c r="E17" s="435">
        <v>0</v>
      </c>
      <c r="F17" s="435">
        <v>0</v>
      </c>
      <c r="G17" s="435">
        <v>0</v>
      </c>
    </row>
    <row r="18" spans="1:7" ht="21" customHeight="1" x14ac:dyDescent="0.3">
      <c r="A18" s="49" t="s">
        <v>22</v>
      </c>
      <c r="B18" s="435">
        <v>0</v>
      </c>
      <c r="C18" s="435">
        <v>0</v>
      </c>
      <c r="D18" s="435">
        <v>0</v>
      </c>
      <c r="E18" s="435">
        <v>0</v>
      </c>
      <c r="F18" s="435">
        <v>0</v>
      </c>
      <c r="G18" s="435">
        <v>0</v>
      </c>
    </row>
    <row r="19" spans="1:7" ht="21" customHeight="1" x14ac:dyDescent="0.3">
      <c r="A19" s="49" t="s">
        <v>444</v>
      </c>
      <c r="B19" s="435">
        <v>0</v>
      </c>
      <c r="C19" s="435">
        <v>0</v>
      </c>
      <c r="D19" s="435">
        <v>0</v>
      </c>
      <c r="E19" s="435">
        <v>0</v>
      </c>
      <c r="F19" s="435">
        <v>0</v>
      </c>
      <c r="G19" s="435">
        <v>0</v>
      </c>
    </row>
    <row r="20" spans="1:7" ht="21" customHeight="1" x14ac:dyDescent="0.35">
      <c r="A20" s="348"/>
      <c r="B20" s="357"/>
      <c r="C20" s="357"/>
      <c r="D20" s="357"/>
      <c r="E20" s="357"/>
      <c r="F20" s="357"/>
      <c r="G20" s="357"/>
    </row>
    <row r="21" spans="1:7" ht="21" customHeight="1" x14ac:dyDescent="0.3">
      <c r="A21" s="433" t="s">
        <v>446</v>
      </c>
      <c r="B21" s="434">
        <v>65</v>
      </c>
      <c r="C21" s="434">
        <v>83</v>
      </c>
      <c r="D21" s="434">
        <f>SUM(D22:D26)</f>
        <v>83</v>
      </c>
      <c r="E21" s="434">
        <f>SUM(E22:E26)</f>
        <v>71</v>
      </c>
      <c r="F21" s="434">
        <f>SUM(F22:F26)</f>
        <v>35</v>
      </c>
      <c r="G21" s="434">
        <f>SUM(G22:G26)</f>
        <v>60</v>
      </c>
    </row>
    <row r="22" spans="1:7" ht="21" customHeight="1" x14ac:dyDescent="0.3">
      <c r="A22" s="49" t="s">
        <v>19</v>
      </c>
      <c r="B22" s="435">
        <v>1</v>
      </c>
      <c r="C22" s="435">
        <v>8</v>
      </c>
      <c r="D22" s="435">
        <v>9</v>
      </c>
      <c r="E22" s="435">
        <v>4</v>
      </c>
      <c r="F22" s="435">
        <v>9</v>
      </c>
      <c r="G22" s="435">
        <v>9</v>
      </c>
    </row>
    <row r="23" spans="1:7" ht="21" customHeight="1" x14ac:dyDescent="0.3">
      <c r="A23" s="49" t="s">
        <v>20</v>
      </c>
      <c r="B23" s="435">
        <v>11</v>
      </c>
      <c r="C23" s="435">
        <v>15</v>
      </c>
      <c r="D23" s="435">
        <v>15</v>
      </c>
      <c r="E23" s="435">
        <v>11</v>
      </c>
      <c r="F23" s="435">
        <v>6</v>
      </c>
      <c r="G23" s="435">
        <v>11</v>
      </c>
    </row>
    <row r="24" spans="1:7" ht="21" customHeight="1" x14ac:dyDescent="0.3">
      <c r="A24" s="49" t="s">
        <v>21</v>
      </c>
      <c r="B24" s="435">
        <v>15</v>
      </c>
      <c r="C24" s="435">
        <v>16</v>
      </c>
      <c r="D24" s="435">
        <v>20</v>
      </c>
      <c r="E24" s="435">
        <v>28</v>
      </c>
      <c r="F24" s="435">
        <v>15</v>
      </c>
      <c r="G24" s="435">
        <v>23</v>
      </c>
    </row>
    <row r="25" spans="1:7" ht="21" customHeight="1" x14ac:dyDescent="0.3">
      <c r="A25" s="49" t="s">
        <v>22</v>
      </c>
      <c r="B25" s="435">
        <v>12</v>
      </c>
      <c r="C25" s="435">
        <v>16</v>
      </c>
      <c r="D25" s="435">
        <v>15</v>
      </c>
      <c r="E25" s="435">
        <v>10</v>
      </c>
      <c r="F25" s="435">
        <v>5</v>
      </c>
      <c r="G25" s="435">
        <v>7</v>
      </c>
    </row>
    <row r="26" spans="1:7" ht="21" customHeight="1" x14ac:dyDescent="0.3">
      <c r="A26" s="49" t="s">
        <v>444</v>
      </c>
      <c r="B26" s="435">
        <v>26</v>
      </c>
      <c r="C26" s="435">
        <v>28</v>
      </c>
      <c r="D26" s="435">
        <v>24</v>
      </c>
      <c r="E26" s="435">
        <v>18</v>
      </c>
      <c r="F26" s="435">
        <v>0</v>
      </c>
      <c r="G26" s="435">
        <v>10</v>
      </c>
    </row>
    <row r="27" spans="1:7" ht="8.25" customHeight="1" x14ac:dyDescent="0.35">
      <c r="A27" s="436"/>
      <c r="B27" s="349"/>
      <c r="C27" s="349"/>
      <c r="D27" s="349"/>
      <c r="E27" s="349"/>
      <c r="F27" s="349"/>
      <c r="G27" s="349"/>
    </row>
    <row r="28" spans="1:7" ht="8.25" customHeight="1" x14ac:dyDescent="0.35">
      <c r="A28" s="438"/>
      <c r="B28" s="439"/>
      <c r="C28" s="439"/>
      <c r="D28" s="439"/>
      <c r="E28" s="439"/>
      <c r="F28" s="439"/>
      <c r="G28" s="439"/>
    </row>
    <row r="29" spans="1:7" ht="21" customHeight="1" x14ac:dyDescent="0.3">
      <c r="A29" s="433" t="s">
        <v>111</v>
      </c>
      <c r="B29" s="434">
        <f t="shared" ref="B29:G29" si="0">SUM(B30:B34)</f>
        <v>2540</v>
      </c>
      <c r="C29" s="434">
        <f t="shared" si="0"/>
        <v>2653</v>
      </c>
      <c r="D29" s="434">
        <f t="shared" si="0"/>
        <v>2831</v>
      </c>
      <c r="E29" s="434">
        <f t="shared" si="0"/>
        <v>3664</v>
      </c>
      <c r="F29" s="434">
        <f t="shared" si="0"/>
        <v>2783</v>
      </c>
      <c r="G29" s="434">
        <f t="shared" si="0"/>
        <v>2824</v>
      </c>
    </row>
    <row r="30" spans="1:7" ht="21" customHeight="1" x14ac:dyDescent="0.3">
      <c r="A30" s="49" t="s">
        <v>19</v>
      </c>
      <c r="B30" s="435">
        <f t="shared" ref="B30:D34" si="1">SUM(B22,B15,B8)</f>
        <v>1771</v>
      </c>
      <c r="C30" s="435">
        <f t="shared" si="1"/>
        <v>1884</v>
      </c>
      <c r="D30" s="435">
        <f t="shared" si="1"/>
        <v>1971</v>
      </c>
      <c r="E30" s="435">
        <f t="shared" ref="E30:F34" si="2">SUM(E8+E15+E22)</f>
        <v>2566</v>
      </c>
      <c r="F30" s="435">
        <f t="shared" si="2"/>
        <v>1985</v>
      </c>
      <c r="G30" s="435">
        <f>SUM(G8+G15+G22)</f>
        <v>1995</v>
      </c>
    </row>
    <row r="31" spans="1:7" ht="21" customHeight="1" x14ac:dyDescent="0.3">
      <c r="A31" s="49" t="s">
        <v>20</v>
      </c>
      <c r="B31" s="435">
        <f t="shared" si="1"/>
        <v>350</v>
      </c>
      <c r="C31" s="435">
        <f t="shared" si="1"/>
        <v>317</v>
      </c>
      <c r="D31" s="435">
        <f t="shared" si="1"/>
        <v>392</v>
      </c>
      <c r="E31" s="435">
        <f t="shared" si="2"/>
        <v>477</v>
      </c>
      <c r="F31" s="435">
        <f t="shared" si="2"/>
        <v>354</v>
      </c>
      <c r="G31" s="435">
        <f>SUM(G9+G16+G23)</f>
        <v>395</v>
      </c>
    </row>
    <row r="32" spans="1:7" ht="21" customHeight="1" x14ac:dyDescent="0.3">
      <c r="A32" s="49" t="s">
        <v>21</v>
      </c>
      <c r="B32" s="435">
        <f t="shared" si="1"/>
        <v>260</v>
      </c>
      <c r="C32" s="435">
        <f t="shared" si="1"/>
        <v>281</v>
      </c>
      <c r="D32" s="435">
        <f t="shared" si="1"/>
        <v>264</v>
      </c>
      <c r="E32" s="435">
        <f t="shared" si="2"/>
        <v>442</v>
      </c>
      <c r="F32" s="435">
        <f t="shared" si="2"/>
        <v>321</v>
      </c>
      <c r="G32" s="435">
        <f>SUM(G10+G17+G24)</f>
        <v>277</v>
      </c>
    </row>
    <row r="33" spans="1:7" ht="21" customHeight="1" x14ac:dyDescent="0.3">
      <c r="A33" s="49" t="s">
        <v>22</v>
      </c>
      <c r="B33" s="435">
        <f t="shared" si="1"/>
        <v>46</v>
      </c>
      <c r="C33" s="435">
        <f t="shared" si="1"/>
        <v>57</v>
      </c>
      <c r="D33" s="435">
        <f t="shared" si="1"/>
        <v>70</v>
      </c>
      <c r="E33" s="435">
        <f t="shared" si="2"/>
        <v>116</v>
      </c>
      <c r="F33" s="435">
        <f t="shared" si="2"/>
        <v>107</v>
      </c>
      <c r="G33" s="435">
        <f>SUM(G11+G18+G25)</f>
        <v>88</v>
      </c>
    </row>
    <row r="34" spans="1:7" ht="21" customHeight="1" x14ac:dyDescent="0.3">
      <c r="A34" s="49" t="s">
        <v>444</v>
      </c>
      <c r="B34" s="435">
        <f t="shared" si="1"/>
        <v>113</v>
      </c>
      <c r="C34" s="435">
        <f t="shared" si="1"/>
        <v>114</v>
      </c>
      <c r="D34" s="435">
        <f t="shared" si="1"/>
        <v>134</v>
      </c>
      <c r="E34" s="435">
        <f t="shared" si="2"/>
        <v>63</v>
      </c>
      <c r="F34" s="435">
        <f t="shared" si="2"/>
        <v>16</v>
      </c>
      <c r="G34" s="435">
        <f>SUM(G12+G19+G26)</f>
        <v>69</v>
      </c>
    </row>
    <row r="35" spans="1:7" s="207" customFormat="1" ht="8.25" customHeight="1" x14ac:dyDescent="0.3">
      <c r="A35" s="440"/>
      <c r="B35" s="441"/>
      <c r="C35" s="441"/>
      <c r="D35" s="441"/>
      <c r="E35" s="441"/>
      <c r="F35" s="441"/>
      <c r="G35" s="441"/>
    </row>
    <row r="36" spans="1:7" ht="21" customHeight="1" x14ac:dyDescent="0.3">
      <c r="A36" s="321"/>
      <c r="B36" s="281"/>
      <c r="C36" s="281"/>
      <c r="D36" s="281"/>
      <c r="E36" s="281"/>
      <c r="F36" s="281"/>
      <c r="G36" s="281"/>
    </row>
    <row r="37" spans="1:7" ht="21" customHeight="1" x14ac:dyDescent="0.3">
      <c r="A37" s="321"/>
      <c r="B37" s="209"/>
      <c r="C37" s="209"/>
      <c r="D37" s="209"/>
      <c r="E37" s="209"/>
      <c r="F37" s="442"/>
      <c r="G37" s="442" t="s">
        <v>447</v>
      </c>
    </row>
    <row r="38" spans="1:7" ht="21" customHeight="1" x14ac:dyDescent="0.3">
      <c r="A38" s="321"/>
      <c r="B38" s="285"/>
      <c r="C38" s="285"/>
      <c r="D38" s="285"/>
      <c r="E38" s="285"/>
      <c r="F38" s="443"/>
      <c r="G38" s="443" t="s">
        <v>448</v>
      </c>
    </row>
    <row r="39" spans="1:7" s="218" customFormat="1" ht="21" customHeight="1" x14ac:dyDescent="0.3">
      <c r="A39" s="322"/>
    </row>
    <row r="61" spans="2:7" ht="21" customHeight="1" x14ac:dyDescent="0.3">
      <c r="B61" s="444"/>
      <c r="C61" s="444"/>
      <c r="F61" s="444"/>
      <c r="G61" s="444"/>
    </row>
    <row r="62" spans="2:7" ht="21" customHeight="1" x14ac:dyDescent="0.3">
      <c r="B62" s="444"/>
      <c r="C62" s="444"/>
      <c r="F62" s="444"/>
      <c r="G62" s="444"/>
    </row>
    <row r="63" spans="2:7" ht="21" customHeight="1" x14ac:dyDescent="0.3">
      <c r="F63" s="444"/>
      <c r="G63" s="444"/>
    </row>
  </sheetData>
  <sheetProtection selectLockedCells="1" selectUnlockedCells="1"/>
  <mergeCells count="1">
    <mergeCell ref="B4:G4"/>
  </mergeCells>
  <printOptions horizontalCentered="1"/>
  <pageMargins left="0.7" right="0.7" top="0.75" bottom="0.75" header="0.3" footer="0.3"/>
  <pageSetup paperSize="9" scale="70" firstPageNumber="71" orientation="portrait" useFirstPageNumber="1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E79EC-9BB5-47D9-A670-4E324E3E01BF}">
  <dimension ref="A1:L83"/>
  <sheetViews>
    <sheetView view="pageBreakPreview" zoomScale="85" zoomScaleSheetLayoutView="85" workbookViewId="0">
      <selection activeCell="D39" sqref="D39"/>
    </sheetView>
  </sheetViews>
  <sheetFormatPr defaultColWidth="9.109375" defaultRowHeight="15.6" x14ac:dyDescent="0.3"/>
  <cols>
    <col min="1" max="1" width="43.33203125" style="209" customWidth="1"/>
    <col min="2" max="8" width="12.33203125" style="218" customWidth="1"/>
    <col min="9" max="256" width="9.109375" style="209"/>
    <col min="257" max="257" width="43.33203125" style="209" customWidth="1"/>
    <col min="258" max="264" width="12.33203125" style="209" customWidth="1"/>
    <col min="265" max="512" width="9.109375" style="209"/>
    <col min="513" max="513" width="43.33203125" style="209" customWidth="1"/>
    <col min="514" max="520" width="12.33203125" style="209" customWidth="1"/>
    <col min="521" max="768" width="9.109375" style="209"/>
    <col min="769" max="769" width="43.33203125" style="209" customWidth="1"/>
    <col min="770" max="776" width="12.33203125" style="209" customWidth="1"/>
    <col min="777" max="1024" width="9.109375" style="209"/>
    <col min="1025" max="1025" width="43.33203125" style="209" customWidth="1"/>
    <col min="1026" max="1032" width="12.33203125" style="209" customWidth="1"/>
    <col min="1033" max="1280" width="9.109375" style="209"/>
    <col min="1281" max="1281" width="43.33203125" style="209" customWidth="1"/>
    <col min="1282" max="1288" width="12.33203125" style="209" customWidth="1"/>
    <col min="1289" max="1536" width="9.109375" style="209"/>
    <col min="1537" max="1537" width="43.33203125" style="209" customWidth="1"/>
    <col min="1538" max="1544" width="12.33203125" style="209" customWidth="1"/>
    <col min="1545" max="1792" width="9.109375" style="209"/>
    <col min="1793" max="1793" width="43.33203125" style="209" customWidth="1"/>
    <col min="1794" max="1800" width="12.33203125" style="209" customWidth="1"/>
    <col min="1801" max="2048" width="9.109375" style="209"/>
    <col min="2049" max="2049" width="43.33203125" style="209" customWidth="1"/>
    <col min="2050" max="2056" width="12.33203125" style="209" customWidth="1"/>
    <col min="2057" max="2304" width="9.109375" style="209"/>
    <col min="2305" max="2305" width="43.33203125" style="209" customWidth="1"/>
    <col min="2306" max="2312" width="12.33203125" style="209" customWidth="1"/>
    <col min="2313" max="2560" width="9.109375" style="209"/>
    <col min="2561" max="2561" width="43.33203125" style="209" customWidth="1"/>
    <col min="2562" max="2568" width="12.33203125" style="209" customWidth="1"/>
    <col min="2569" max="2816" width="9.109375" style="209"/>
    <col min="2817" max="2817" width="43.33203125" style="209" customWidth="1"/>
    <col min="2818" max="2824" width="12.33203125" style="209" customWidth="1"/>
    <col min="2825" max="3072" width="9.109375" style="209"/>
    <col min="3073" max="3073" width="43.33203125" style="209" customWidth="1"/>
    <col min="3074" max="3080" width="12.33203125" style="209" customWidth="1"/>
    <col min="3081" max="3328" width="9.109375" style="209"/>
    <col min="3329" max="3329" width="43.33203125" style="209" customWidth="1"/>
    <col min="3330" max="3336" width="12.33203125" style="209" customWidth="1"/>
    <col min="3337" max="3584" width="9.109375" style="209"/>
    <col min="3585" max="3585" width="43.33203125" style="209" customWidth="1"/>
    <col min="3586" max="3592" width="12.33203125" style="209" customWidth="1"/>
    <col min="3593" max="3840" width="9.109375" style="209"/>
    <col min="3841" max="3841" width="43.33203125" style="209" customWidth="1"/>
    <col min="3842" max="3848" width="12.33203125" style="209" customWidth="1"/>
    <col min="3849" max="4096" width="9.109375" style="209"/>
    <col min="4097" max="4097" width="43.33203125" style="209" customWidth="1"/>
    <col min="4098" max="4104" width="12.33203125" style="209" customWidth="1"/>
    <col min="4105" max="4352" width="9.109375" style="209"/>
    <col min="4353" max="4353" width="43.33203125" style="209" customWidth="1"/>
    <col min="4354" max="4360" width="12.33203125" style="209" customWidth="1"/>
    <col min="4361" max="4608" width="9.109375" style="209"/>
    <col min="4609" max="4609" width="43.33203125" style="209" customWidth="1"/>
    <col min="4610" max="4616" width="12.33203125" style="209" customWidth="1"/>
    <col min="4617" max="4864" width="9.109375" style="209"/>
    <col min="4865" max="4865" width="43.33203125" style="209" customWidth="1"/>
    <col min="4866" max="4872" width="12.33203125" style="209" customWidth="1"/>
    <col min="4873" max="5120" width="9.109375" style="209"/>
    <col min="5121" max="5121" width="43.33203125" style="209" customWidth="1"/>
    <col min="5122" max="5128" width="12.33203125" style="209" customWidth="1"/>
    <col min="5129" max="5376" width="9.109375" style="209"/>
    <col min="5377" max="5377" width="43.33203125" style="209" customWidth="1"/>
    <col min="5378" max="5384" width="12.33203125" style="209" customWidth="1"/>
    <col min="5385" max="5632" width="9.109375" style="209"/>
    <col min="5633" max="5633" width="43.33203125" style="209" customWidth="1"/>
    <col min="5634" max="5640" width="12.33203125" style="209" customWidth="1"/>
    <col min="5641" max="5888" width="9.109375" style="209"/>
    <col min="5889" max="5889" width="43.33203125" style="209" customWidth="1"/>
    <col min="5890" max="5896" width="12.33203125" style="209" customWidth="1"/>
    <col min="5897" max="6144" width="9.109375" style="209"/>
    <col min="6145" max="6145" width="43.33203125" style="209" customWidth="1"/>
    <col min="6146" max="6152" width="12.33203125" style="209" customWidth="1"/>
    <col min="6153" max="6400" width="9.109375" style="209"/>
    <col min="6401" max="6401" width="43.33203125" style="209" customWidth="1"/>
    <col min="6402" max="6408" width="12.33203125" style="209" customWidth="1"/>
    <col min="6409" max="6656" width="9.109375" style="209"/>
    <col min="6657" max="6657" width="43.33203125" style="209" customWidth="1"/>
    <col min="6658" max="6664" width="12.33203125" style="209" customWidth="1"/>
    <col min="6665" max="6912" width="9.109375" style="209"/>
    <col min="6913" max="6913" width="43.33203125" style="209" customWidth="1"/>
    <col min="6914" max="6920" width="12.33203125" style="209" customWidth="1"/>
    <col min="6921" max="7168" width="9.109375" style="209"/>
    <col min="7169" max="7169" width="43.33203125" style="209" customWidth="1"/>
    <col min="7170" max="7176" width="12.33203125" style="209" customWidth="1"/>
    <col min="7177" max="7424" width="9.109375" style="209"/>
    <col min="7425" max="7425" width="43.33203125" style="209" customWidth="1"/>
    <col min="7426" max="7432" width="12.33203125" style="209" customWidth="1"/>
    <col min="7433" max="7680" width="9.109375" style="209"/>
    <col min="7681" max="7681" width="43.33203125" style="209" customWidth="1"/>
    <col min="7682" max="7688" width="12.33203125" style="209" customWidth="1"/>
    <col min="7689" max="7936" width="9.109375" style="209"/>
    <col min="7937" max="7937" width="43.33203125" style="209" customWidth="1"/>
    <col min="7938" max="7944" width="12.33203125" style="209" customWidth="1"/>
    <col min="7945" max="8192" width="9.109375" style="209"/>
    <col min="8193" max="8193" width="43.33203125" style="209" customWidth="1"/>
    <col min="8194" max="8200" width="12.33203125" style="209" customWidth="1"/>
    <col min="8201" max="8448" width="9.109375" style="209"/>
    <col min="8449" max="8449" width="43.33203125" style="209" customWidth="1"/>
    <col min="8450" max="8456" width="12.33203125" style="209" customWidth="1"/>
    <col min="8457" max="8704" width="9.109375" style="209"/>
    <col min="8705" max="8705" width="43.33203125" style="209" customWidth="1"/>
    <col min="8706" max="8712" width="12.33203125" style="209" customWidth="1"/>
    <col min="8713" max="8960" width="9.109375" style="209"/>
    <col min="8961" max="8961" width="43.33203125" style="209" customWidth="1"/>
    <col min="8962" max="8968" width="12.33203125" style="209" customWidth="1"/>
    <col min="8969" max="9216" width="9.109375" style="209"/>
    <col min="9217" max="9217" width="43.33203125" style="209" customWidth="1"/>
    <col min="9218" max="9224" width="12.33203125" style="209" customWidth="1"/>
    <col min="9225" max="9472" width="9.109375" style="209"/>
    <col min="9473" max="9473" width="43.33203125" style="209" customWidth="1"/>
    <col min="9474" max="9480" width="12.33203125" style="209" customWidth="1"/>
    <col min="9481" max="9728" width="9.109375" style="209"/>
    <col min="9729" max="9729" width="43.33203125" style="209" customWidth="1"/>
    <col min="9730" max="9736" width="12.33203125" style="209" customWidth="1"/>
    <col min="9737" max="9984" width="9.109375" style="209"/>
    <col min="9985" max="9985" width="43.33203125" style="209" customWidth="1"/>
    <col min="9986" max="9992" width="12.33203125" style="209" customWidth="1"/>
    <col min="9993" max="10240" width="9.109375" style="209"/>
    <col min="10241" max="10241" width="43.33203125" style="209" customWidth="1"/>
    <col min="10242" max="10248" width="12.33203125" style="209" customWidth="1"/>
    <col min="10249" max="10496" width="9.109375" style="209"/>
    <col min="10497" max="10497" width="43.33203125" style="209" customWidth="1"/>
    <col min="10498" max="10504" width="12.33203125" style="209" customWidth="1"/>
    <col min="10505" max="10752" width="9.109375" style="209"/>
    <col min="10753" max="10753" width="43.33203125" style="209" customWidth="1"/>
    <col min="10754" max="10760" width="12.33203125" style="209" customWidth="1"/>
    <col min="10761" max="11008" width="9.109375" style="209"/>
    <col min="11009" max="11009" width="43.33203125" style="209" customWidth="1"/>
    <col min="11010" max="11016" width="12.33203125" style="209" customWidth="1"/>
    <col min="11017" max="11264" width="9.109375" style="209"/>
    <col min="11265" max="11265" width="43.33203125" style="209" customWidth="1"/>
    <col min="11266" max="11272" width="12.33203125" style="209" customWidth="1"/>
    <col min="11273" max="11520" width="9.109375" style="209"/>
    <col min="11521" max="11521" width="43.33203125" style="209" customWidth="1"/>
    <col min="11522" max="11528" width="12.33203125" style="209" customWidth="1"/>
    <col min="11529" max="11776" width="9.109375" style="209"/>
    <col min="11777" max="11777" width="43.33203125" style="209" customWidth="1"/>
    <col min="11778" max="11784" width="12.33203125" style="209" customWidth="1"/>
    <col min="11785" max="12032" width="9.109375" style="209"/>
    <col min="12033" max="12033" width="43.33203125" style="209" customWidth="1"/>
    <col min="12034" max="12040" width="12.33203125" style="209" customWidth="1"/>
    <col min="12041" max="12288" width="9.109375" style="209"/>
    <col min="12289" max="12289" width="43.33203125" style="209" customWidth="1"/>
    <col min="12290" max="12296" width="12.33203125" style="209" customWidth="1"/>
    <col min="12297" max="12544" width="9.109375" style="209"/>
    <col min="12545" max="12545" width="43.33203125" style="209" customWidth="1"/>
    <col min="12546" max="12552" width="12.33203125" style="209" customWidth="1"/>
    <col min="12553" max="12800" width="9.109375" style="209"/>
    <col min="12801" max="12801" width="43.33203125" style="209" customWidth="1"/>
    <col min="12802" max="12808" width="12.33203125" style="209" customWidth="1"/>
    <col min="12809" max="13056" width="9.109375" style="209"/>
    <col min="13057" max="13057" width="43.33203125" style="209" customWidth="1"/>
    <col min="13058" max="13064" width="12.33203125" style="209" customWidth="1"/>
    <col min="13065" max="13312" width="9.109375" style="209"/>
    <col min="13313" max="13313" width="43.33203125" style="209" customWidth="1"/>
    <col min="13314" max="13320" width="12.33203125" style="209" customWidth="1"/>
    <col min="13321" max="13568" width="9.109375" style="209"/>
    <col min="13569" max="13569" width="43.33203125" style="209" customWidth="1"/>
    <col min="13570" max="13576" width="12.33203125" style="209" customWidth="1"/>
    <col min="13577" max="13824" width="9.109375" style="209"/>
    <col min="13825" max="13825" width="43.33203125" style="209" customWidth="1"/>
    <col min="13826" max="13832" width="12.33203125" style="209" customWidth="1"/>
    <col min="13833" max="14080" width="9.109375" style="209"/>
    <col min="14081" max="14081" width="43.33203125" style="209" customWidth="1"/>
    <col min="14082" max="14088" width="12.33203125" style="209" customWidth="1"/>
    <col min="14089" max="14336" width="9.109375" style="209"/>
    <col min="14337" max="14337" width="43.33203125" style="209" customWidth="1"/>
    <col min="14338" max="14344" width="12.33203125" style="209" customWidth="1"/>
    <col min="14345" max="14592" width="9.109375" style="209"/>
    <col min="14593" max="14593" width="43.33203125" style="209" customWidth="1"/>
    <col min="14594" max="14600" width="12.33203125" style="209" customWidth="1"/>
    <col min="14601" max="14848" width="9.109375" style="209"/>
    <col min="14849" max="14849" width="43.33203125" style="209" customWidth="1"/>
    <col min="14850" max="14856" width="12.33203125" style="209" customWidth="1"/>
    <col min="14857" max="15104" width="9.109375" style="209"/>
    <col min="15105" max="15105" width="43.33203125" style="209" customWidth="1"/>
    <col min="15106" max="15112" width="12.33203125" style="209" customWidth="1"/>
    <col min="15113" max="15360" width="9.109375" style="209"/>
    <col min="15361" max="15361" width="43.33203125" style="209" customWidth="1"/>
    <col min="15362" max="15368" width="12.33203125" style="209" customWidth="1"/>
    <col min="15369" max="15616" width="9.109375" style="209"/>
    <col min="15617" max="15617" width="43.33203125" style="209" customWidth="1"/>
    <col min="15618" max="15624" width="12.33203125" style="209" customWidth="1"/>
    <col min="15625" max="15872" width="9.109375" style="209"/>
    <col min="15873" max="15873" width="43.33203125" style="209" customWidth="1"/>
    <col min="15874" max="15880" width="12.33203125" style="209" customWidth="1"/>
    <col min="15881" max="16128" width="9.109375" style="209"/>
    <col min="16129" max="16129" width="43.33203125" style="209" customWidth="1"/>
    <col min="16130" max="16136" width="12.33203125" style="209" customWidth="1"/>
    <col min="16137" max="16384" width="9.109375" style="209"/>
  </cols>
  <sheetData>
    <row r="1" spans="1:11" s="1" customFormat="1" ht="18" customHeight="1" x14ac:dyDescent="0.35">
      <c r="A1" s="72" t="s">
        <v>449</v>
      </c>
      <c r="B1" s="29"/>
      <c r="C1" s="29"/>
      <c r="D1" s="148"/>
      <c r="E1" s="148"/>
      <c r="F1" s="148"/>
      <c r="G1" s="69"/>
      <c r="H1" s="148"/>
    </row>
    <row r="2" spans="1:11" s="1" customFormat="1" ht="18" customHeight="1" x14ac:dyDescent="0.35">
      <c r="A2" s="32" t="s">
        <v>450</v>
      </c>
      <c r="B2" s="29"/>
      <c r="C2" s="29"/>
      <c r="D2" s="33"/>
      <c r="E2" s="33"/>
      <c r="F2" s="33"/>
      <c r="G2" s="32"/>
      <c r="H2" s="33"/>
      <c r="J2" s="445"/>
    </row>
    <row r="3" spans="1:11" ht="14.25" customHeight="1" x14ac:dyDescent="0.3"/>
    <row r="4" spans="1:11" ht="17.25" customHeight="1" x14ac:dyDescent="0.3">
      <c r="A4" s="393" t="s">
        <v>451</v>
      </c>
      <c r="B4" s="430" t="s">
        <v>219</v>
      </c>
      <c r="C4" s="430"/>
      <c r="D4" s="430"/>
      <c r="E4" s="430"/>
      <c r="F4" s="430"/>
      <c r="G4" s="430"/>
      <c r="H4" s="209"/>
    </row>
    <row r="5" spans="1:11" ht="17.25" customHeight="1" x14ac:dyDescent="0.3">
      <c r="A5" s="394" t="s">
        <v>452</v>
      </c>
      <c r="B5" s="395">
        <v>2017</v>
      </c>
      <c r="C5" s="395">
        <v>2018</v>
      </c>
      <c r="D5" s="395">
        <v>2019</v>
      </c>
      <c r="E5" s="395">
        <v>2020</v>
      </c>
      <c r="F5" s="395">
        <v>2021</v>
      </c>
      <c r="G5" s="395">
        <v>2022</v>
      </c>
      <c r="H5" s="446"/>
      <c r="I5" s="447"/>
      <c r="J5" s="447"/>
      <c r="K5" s="447"/>
    </row>
    <row r="6" spans="1:11" ht="3.75" customHeight="1" x14ac:dyDescent="0.35">
      <c r="A6" s="431"/>
      <c r="B6" s="432"/>
      <c r="C6" s="432"/>
      <c r="D6" s="432"/>
      <c r="E6" s="432"/>
      <c r="F6" s="432"/>
      <c r="G6" s="432"/>
      <c r="H6" s="448"/>
    </row>
    <row r="7" spans="1:11" ht="14.25" customHeight="1" x14ac:dyDescent="0.3">
      <c r="A7" s="433" t="s">
        <v>443</v>
      </c>
      <c r="B7" s="434">
        <v>2529</v>
      </c>
      <c r="C7" s="434">
        <f>SUM(C8:C21)</f>
        <v>2445</v>
      </c>
      <c r="D7" s="434">
        <f>SUM(D8:D21)</f>
        <v>2613</v>
      </c>
      <c r="E7" s="434">
        <f>SUM(E8:E21)</f>
        <v>3464</v>
      </c>
      <c r="F7" s="434">
        <f>SUM(F8:F21)</f>
        <v>2679</v>
      </c>
      <c r="G7" s="434">
        <f>SUM(G8:G21)</f>
        <v>2608</v>
      </c>
      <c r="H7" s="434"/>
      <c r="I7" s="449"/>
    </row>
    <row r="8" spans="1:11" ht="15" customHeight="1" x14ac:dyDescent="0.3">
      <c r="A8" s="49" t="s">
        <v>453</v>
      </c>
      <c r="B8" s="435">
        <f>SUM('T3.3(a)'!B9+'T3.3(b)'!B9+'T3.3(c)'!B9+'T3.3(d)'!B9+'T3.3(e)'!B9)</f>
        <v>0</v>
      </c>
      <c r="C8" s="435">
        <f>SUM('T3.3(a)'!C9+'T3.3(b)'!C9+'T3.3(c)'!C9+'T3.3(d)'!C9+'T3.3(e)'!C9)</f>
        <v>0</v>
      </c>
      <c r="D8" s="435">
        <f>SUM('T3.3(a)'!D9+'T3.3(b)'!D9+'T3.3(c)'!D9+'T3.3(d)'!D9+'T3.3(e)'!D9)</f>
        <v>0</v>
      </c>
      <c r="E8" s="435">
        <f>SUM('T3.3(a)'!E9+'T3.3(b)'!E9+'T3.3(c)'!E9+'T3.3(d)'!E9+'T3.3(e)'!E9)</f>
        <v>0</v>
      </c>
      <c r="F8" s="435">
        <v>0</v>
      </c>
      <c r="G8" s="435">
        <v>1</v>
      </c>
      <c r="H8" s="435"/>
    </row>
    <row r="9" spans="1:11" ht="15" customHeight="1" x14ac:dyDescent="0.3">
      <c r="A9" s="49" t="s">
        <v>285</v>
      </c>
      <c r="B9" s="435">
        <f>SUM('T3.3(a)'!B10+'T3.3(b)'!B10+'T3.3(c)'!B10+'T3.3(d)'!B10+'T3.3(e)'!B10)</f>
        <v>54</v>
      </c>
      <c r="C9" s="435">
        <f>SUM('T3.3(a)'!C10+'T3.3(b)'!C10+'T3.3(c)'!C10+'T3.3(d)'!C10+'T3.3(e)'!C10)</f>
        <v>65</v>
      </c>
      <c r="D9" s="435">
        <f>SUM('T3.3(a)'!D10+'T3.3(b)'!D10+'T3.3(c)'!D10+'T3.3(d)'!D10+'T3.3(e)'!D10)</f>
        <v>72</v>
      </c>
      <c r="E9" s="435">
        <f>SUM('T3.3(a)'!E10+'T3.3(b)'!E10+'T3.3(c)'!E10+'T3.3(d)'!E10+'T3.3(e)'!E10)</f>
        <v>73</v>
      </c>
      <c r="F9" s="435">
        <v>48</v>
      </c>
      <c r="G9" s="435">
        <v>57</v>
      </c>
      <c r="H9" s="435"/>
      <c r="I9" s="450"/>
      <c r="J9" s="450"/>
      <c r="K9" s="450"/>
    </row>
    <row r="10" spans="1:11" ht="15" customHeight="1" x14ac:dyDescent="0.3">
      <c r="A10" s="49" t="s">
        <v>286</v>
      </c>
      <c r="B10" s="435">
        <f>SUM('T3.3(a)'!B11+'T3.3(b)'!B11+'T3.3(c)'!B11+'T3.3(d)'!B11+'T3.3(e)'!B11)</f>
        <v>484</v>
      </c>
      <c r="C10" s="435">
        <f>SUM('T3.3(a)'!C11+'T3.3(b)'!C11+'T3.3(c)'!C11+'T3.3(d)'!C11+'T3.3(e)'!C11)</f>
        <v>517</v>
      </c>
      <c r="D10" s="435">
        <f>SUM('T3.3(a)'!D11+'T3.3(b)'!D11+'T3.3(c)'!D11+'T3.3(d)'!D11+'T3.3(e)'!D11)</f>
        <v>526</v>
      </c>
      <c r="E10" s="435">
        <f>SUM('T3.3(a)'!E11+'T3.3(b)'!E11+'T3.3(c)'!E11+'T3.3(d)'!E11+'T3.3(e)'!E11)</f>
        <v>784</v>
      </c>
      <c r="F10" s="435">
        <v>640</v>
      </c>
      <c r="G10" s="435">
        <v>618</v>
      </c>
      <c r="H10" s="435"/>
    </row>
    <row r="11" spans="1:11" ht="15" customHeight="1" x14ac:dyDescent="0.3">
      <c r="A11" s="49" t="s">
        <v>287</v>
      </c>
      <c r="B11" s="435">
        <f>SUM('T3.3(a)'!B12+'T3.3(b)'!B12+'T3.3(c)'!B12+'T3.3(d)'!B12+'T3.3(e)'!B12)</f>
        <v>985</v>
      </c>
      <c r="C11" s="435">
        <f>SUM('T3.3(a)'!C12+'T3.3(b)'!C12+'T3.3(c)'!C12+'T3.3(d)'!C12+'T3.3(e)'!C12)</f>
        <v>965</v>
      </c>
      <c r="D11" s="435">
        <f>SUM('T3.3(a)'!D12+'T3.3(b)'!D12+'T3.3(c)'!D12+'T3.3(d)'!D12+'T3.3(e)'!D12)</f>
        <v>1081</v>
      </c>
      <c r="E11" s="435">
        <f>SUM('T3.3(a)'!E12+'T3.3(b)'!E12+'T3.3(c)'!E12+'T3.3(d)'!E12+'T3.3(e)'!E12)</f>
        <v>1438</v>
      </c>
      <c r="F11" s="435">
        <v>1100</v>
      </c>
      <c r="G11" s="435">
        <v>1003</v>
      </c>
      <c r="H11" s="435"/>
    </row>
    <row r="12" spans="1:11" ht="15" customHeight="1" x14ac:dyDescent="0.3">
      <c r="A12" s="49" t="s">
        <v>288</v>
      </c>
      <c r="B12" s="435">
        <f>SUM('T3.3(a)'!B13+'T3.3(b)'!B13+'T3.3(c)'!B13+'T3.3(d)'!B13+'T3.3(e)'!B13)</f>
        <v>407</v>
      </c>
      <c r="C12" s="435">
        <f>SUM('T3.3(a)'!C13+'T3.3(b)'!C13+'T3.3(c)'!C13+'T3.3(d)'!C13+'T3.3(e)'!C13)</f>
        <v>446</v>
      </c>
      <c r="D12" s="435">
        <f>SUM('T3.3(a)'!D13+'T3.3(b)'!D13+'T3.3(c)'!D13+'T3.3(d)'!D13+'T3.3(e)'!D13)</f>
        <v>517</v>
      </c>
      <c r="E12" s="435">
        <f>SUM('T3.3(a)'!E13+'T3.3(b)'!E13+'T3.3(c)'!E13+'T3.3(d)'!E13+'T3.3(e)'!E13)</f>
        <v>681</v>
      </c>
      <c r="F12" s="435">
        <v>499</v>
      </c>
      <c r="G12" s="435">
        <v>493</v>
      </c>
      <c r="H12" s="435"/>
    </row>
    <row r="13" spans="1:11" ht="15" customHeight="1" x14ac:dyDescent="0.3">
      <c r="A13" s="49" t="s">
        <v>289</v>
      </c>
      <c r="B13" s="435">
        <f>SUM('T3.3(a)'!B14+'T3.3(b)'!B14+'T3.3(c)'!B14+'T3.3(d)'!B14+'T3.3(e)'!B14)</f>
        <v>143</v>
      </c>
      <c r="C13" s="435">
        <f>SUM('T3.3(a)'!C14+'T3.3(b)'!C14+'T3.3(c)'!C14+'T3.3(d)'!C14+'T3.3(e)'!C14)</f>
        <v>184</v>
      </c>
      <c r="D13" s="435">
        <f>SUM('T3.3(a)'!D14+'T3.3(b)'!D14+'T3.3(c)'!D14+'T3.3(d)'!D14+'T3.3(e)'!D14)</f>
        <v>169</v>
      </c>
      <c r="E13" s="435">
        <f>SUM('T3.3(a)'!E14+'T3.3(b)'!E14+'T3.3(c)'!E14+'T3.3(d)'!E14+'T3.3(e)'!E14)</f>
        <v>219</v>
      </c>
      <c r="F13" s="435">
        <v>180</v>
      </c>
      <c r="G13" s="435">
        <v>181</v>
      </c>
      <c r="H13" s="435"/>
    </row>
    <row r="14" spans="1:11" ht="15" customHeight="1" x14ac:dyDescent="0.3">
      <c r="A14" s="49" t="s">
        <v>290</v>
      </c>
      <c r="B14" s="435">
        <f>SUM('T3.3(a)'!B15+'T3.3(b)'!B15+'T3.3(c)'!B15+'T3.3(d)'!B15+'T3.3(e)'!B15)</f>
        <v>86</v>
      </c>
      <c r="C14" s="435">
        <f>SUM('T3.3(a)'!C15+'T3.3(b)'!C15+'T3.3(c)'!C15+'T3.3(d)'!C15+'T3.3(e)'!C15)</f>
        <v>98</v>
      </c>
      <c r="D14" s="435">
        <f>SUM('T3.3(a)'!D15+'T3.3(b)'!D15+'T3.3(c)'!D15+'T3.3(d)'!D15+'T3.3(e)'!D15)</f>
        <v>85</v>
      </c>
      <c r="E14" s="435">
        <f>SUM('T3.3(a)'!E15+'T3.3(b)'!E15+'T3.3(c)'!E15+'T3.3(d)'!E15+'T3.3(e)'!E15)</f>
        <v>102</v>
      </c>
      <c r="F14" s="435">
        <v>92</v>
      </c>
      <c r="G14" s="435">
        <v>92</v>
      </c>
      <c r="H14" s="435"/>
    </row>
    <row r="15" spans="1:11" ht="15" customHeight="1" x14ac:dyDescent="0.3">
      <c r="A15" s="49" t="s">
        <v>291</v>
      </c>
      <c r="B15" s="435">
        <f>SUM('T3.3(a)'!B16+'T3.3(b)'!B16+'T3.3(c)'!B16+'T3.3(d)'!B16+'T3.3(e)'!B16)</f>
        <v>67</v>
      </c>
      <c r="C15" s="435">
        <f>SUM('T3.3(a)'!C16+'T3.3(b)'!C16+'T3.3(c)'!C16+'T3.3(d)'!C16+'T3.3(e)'!C16)</f>
        <v>68</v>
      </c>
      <c r="D15" s="435">
        <f>SUM('T3.3(a)'!D16+'T3.3(b)'!D16+'T3.3(c)'!D16+'T3.3(d)'!D16+'T3.3(e)'!D16)</f>
        <v>62</v>
      </c>
      <c r="E15" s="435">
        <f>SUM('T3.3(a)'!E16+'T3.3(b)'!E16+'T3.3(c)'!E16+'T3.3(d)'!E16+'T3.3(e)'!E16)</f>
        <v>59</v>
      </c>
      <c r="F15" s="435">
        <v>53</v>
      </c>
      <c r="G15" s="435">
        <v>61</v>
      </c>
      <c r="H15" s="435"/>
    </row>
    <row r="16" spans="1:11" ht="15" customHeight="1" x14ac:dyDescent="0.3">
      <c r="A16" s="49" t="s">
        <v>292</v>
      </c>
      <c r="B16" s="435">
        <f>SUM('T3.3(a)'!B17+'T3.3(b)'!B17+'T3.3(c)'!B17+'T3.3(d)'!B17+'T3.3(e)'!B17)</f>
        <v>42</v>
      </c>
      <c r="C16" s="435">
        <f>SUM('T3.3(a)'!C17+'T3.3(b)'!C17+'T3.3(c)'!C17+'T3.3(d)'!C17+'T3.3(e)'!C17)</f>
        <v>36</v>
      </c>
      <c r="D16" s="435">
        <f>SUM('T3.3(a)'!D17+'T3.3(b)'!D17+'T3.3(c)'!D17+'T3.3(d)'!D17+'T3.3(e)'!D17)</f>
        <v>31</v>
      </c>
      <c r="E16" s="435">
        <f>SUM('T3.3(a)'!E17+'T3.3(b)'!E17+'T3.3(c)'!E17+'T3.3(d)'!E17+'T3.3(e)'!E17)</f>
        <v>43</v>
      </c>
      <c r="F16" s="435">
        <v>22</v>
      </c>
      <c r="G16" s="435">
        <v>42</v>
      </c>
      <c r="H16" s="435"/>
    </row>
    <row r="17" spans="1:8" ht="15" customHeight="1" x14ac:dyDescent="0.3">
      <c r="A17" s="49" t="s">
        <v>293</v>
      </c>
      <c r="B17" s="435">
        <f>SUM('T3.3(a)'!B18+'T3.3(b)'!B18+'T3.3(c)'!B18+'T3.3(d)'!B18+'T3.3(e)'!B18)</f>
        <v>31</v>
      </c>
      <c r="C17" s="435">
        <f>SUM('T3.3(a)'!C18+'T3.3(b)'!C18+'T3.3(c)'!C18+'T3.3(d)'!C18+'T3.3(e)'!C18)</f>
        <v>26</v>
      </c>
      <c r="D17" s="435">
        <f>SUM('T3.3(a)'!D18+'T3.3(b)'!D18+'T3.3(c)'!D18+'T3.3(d)'!D18+'T3.3(e)'!D18)</f>
        <v>23</v>
      </c>
      <c r="E17" s="435">
        <f>SUM('T3.3(a)'!E18+'T3.3(b)'!E18+'T3.3(c)'!E18+'T3.3(d)'!E18+'T3.3(e)'!E18)</f>
        <v>23</v>
      </c>
      <c r="F17" s="435">
        <v>15</v>
      </c>
      <c r="G17" s="435">
        <v>14</v>
      </c>
      <c r="H17" s="435"/>
    </row>
    <row r="18" spans="1:8" ht="15" customHeight="1" x14ac:dyDescent="0.3">
      <c r="A18" s="49" t="s">
        <v>294</v>
      </c>
      <c r="B18" s="435">
        <f>SUM('T3.3(a)'!B19+'T3.3(b)'!B19+'T3.3(c)'!B19+'T3.3(d)'!B19+'T3.3(e)'!B19)</f>
        <v>15</v>
      </c>
      <c r="C18" s="435">
        <f>SUM('T3.3(a)'!C19+'T3.3(b)'!C19+'T3.3(c)'!C19+'T3.3(d)'!C19+'T3.3(e)'!C19)</f>
        <v>22</v>
      </c>
      <c r="D18" s="435">
        <f>SUM('T3.3(a)'!D19+'T3.3(b)'!D19+'T3.3(c)'!D19+'T3.3(d)'!D19+'T3.3(e)'!D19)</f>
        <v>21</v>
      </c>
      <c r="E18" s="435">
        <f>SUM('T3.3(a)'!E19+'T3.3(b)'!E19+'T3.3(c)'!E19+'T3.3(d)'!E19+'T3.3(e)'!E19)</f>
        <v>20</v>
      </c>
      <c r="F18" s="435">
        <v>13</v>
      </c>
      <c r="G18" s="435">
        <v>25</v>
      </c>
      <c r="H18" s="435"/>
    </row>
    <row r="19" spans="1:8" ht="15" customHeight="1" x14ac:dyDescent="0.3">
      <c r="A19" s="49" t="s">
        <v>295</v>
      </c>
      <c r="B19" s="435">
        <f>SUM('T3.3(a)'!B20+'T3.3(b)'!B20+'T3.3(c)'!B20+'T3.3(d)'!B20+'T3.3(e)'!B20)</f>
        <v>6</v>
      </c>
      <c r="C19" s="435">
        <f>SUM('T3.3(a)'!C20+'T3.3(b)'!C20+'T3.3(c)'!C20+'T3.3(d)'!C20+'T3.3(e)'!C20)</f>
        <v>6</v>
      </c>
      <c r="D19" s="435">
        <f>SUM('T3.3(a)'!D20+'T3.3(b)'!D20+'T3.3(c)'!D20+'T3.3(d)'!D20+'T3.3(e)'!D20)</f>
        <v>15</v>
      </c>
      <c r="E19" s="435">
        <f>SUM('T3.3(a)'!E20+'T3.3(b)'!E20+'T3.3(c)'!E20+'T3.3(d)'!E20+'T3.3(e)'!E20)</f>
        <v>13</v>
      </c>
      <c r="F19" s="435">
        <v>7</v>
      </c>
      <c r="G19" s="435">
        <v>11</v>
      </c>
      <c r="H19" s="435"/>
    </row>
    <row r="20" spans="1:8" ht="15" customHeight="1" x14ac:dyDescent="0.3">
      <c r="A20" s="49" t="s">
        <v>454</v>
      </c>
      <c r="B20" s="435">
        <f>SUM('T3.3(a)'!B21+'T3.3(b)'!B21+'T3.3(c)'!B21+'T3.3(d)'!B21+'T3.3(e)'!B21)</f>
        <v>10</v>
      </c>
      <c r="C20" s="435">
        <f>SUM('T3.3(a)'!C21+'T3.3(b)'!C21+'T3.3(c)'!C21+'T3.3(d)'!C21+'T3.3(e)'!C21)</f>
        <v>11</v>
      </c>
      <c r="D20" s="435">
        <f>SUM('T3.3(a)'!D21+'T3.3(b)'!D21+'T3.3(c)'!D21+'T3.3(d)'!D21+'T3.3(e)'!D21)</f>
        <v>9</v>
      </c>
      <c r="E20" s="435">
        <f>SUM('T3.3(a)'!E21+'T3.3(b)'!E21+'T3.3(c)'!E21+'T3.3(d)'!E21+'T3.3(e)'!E21)</f>
        <v>8</v>
      </c>
      <c r="F20" s="435">
        <v>10</v>
      </c>
      <c r="G20" s="435">
        <v>10</v>
      </c>
      <c r="H20" s="435"/>
    </row>
    <row r="21" spans="1:8" ht="15" customHeight="1" x14ac:dyDescent="0.3">
      <c r="A21" s="49" t="s">
        <v>455</v>
      </c>
      <c r="B21" s="435">
        <f>SUM('T3.3(a)'!B22+'T3.3(b)'!B22+'T3.3(c)'!B22+'T3.3(d)'!B22+'T3.3(e)'!B22)</f>
        <v>1</v>
      </c>
      <c r="C21" s="435">
        <f>SUM('T3.3(a)'!C22+'T3.3(b)'!C22+'T3.3(c)'!C22+'T3.3(d)'!C22+'T3.3(e)'!C22)</f>
        <v>1</v>
      </c>
      <c r="D21" s="435">
        <f>SUM('T3.3(a)'!D22+'T3.3(b)'!D22+'T3.3(c)'!D22+'T3.3(d)'!D22+'T3.3(e)'!D22)</f>
        <v>2</v>
      </c>
      <c r="E21" s="435">
        <f>SUM('T3.3(a)'!E22+'T3.3(b)'!E22+'T3.3(c)'!E22+'T3.3(d)'!E22+'T3.3(e)'!E22)</f>
        <v>1</v>
      </c>
      <c r="F21" s="435">
        <v>0</v>
      </c>
      <c r="G21" s="435">
        <v>0</v>
      </c>
      <c r="H21" s="435"/>
    </row>
    <row r="22" spans="1:8" ht="9.75" customHeight="1" x14ac:dyDescent="0.3">
      <c r="A22" s="49"/>
      <c r="B22" s="435"/>
      <c r="C22" s="435"/>
      <c r="D22" s="435"/>
      <c r="E22" s="435"/>
      <c r="F22" s="435"/>
      <c r="G22" s="435"/>
      <c r="H22" s="435"/>
    </row>
    <row r="23" spans="1:8" ht="14.25" customHeight="1" x14ac:dyDescent="0.3">
      <c r="A23" s="433" t="s">
        <v>445</v>
      </c>
      <c r="B23" s="434">
        <v>134</v>
      </c>
      <c r="C23" s="434">
        <f>SUM(C24:C37)</f>
        <v>125</v>
      </c>
      <c r="D23" s="434">
        <f>SUM(D24:D37)</f>
        <v>135</v>
      </c>
      <c r="E23" s="434">
        <f>SUM(E24:E37)</f>
        <v>129</v>
      </c>
      <c r="F23" s="434">
        <f>SUM(F24:F37)</f>
        <v>69</v>
      </c>
      <c r="G23" s="434">
        <f>SUM(G24:G37)</f>
        <v>156</v>
      </c>
      <c r="H23" s="435"/>
    </row>
    <row r="24" spans="1:8" ht="15" customHeight="1" x14ac:dyDescent="0.3">
      <c r="A24" s="49" t="s">
        <v>453</v>
      </c>
      <c r="B24" s="435">
        <f>SUM('T3.3(a)'!B25+'T3.3(b)'!B25+'T3.3(c)'!B25+'T3.3(d)'!B25+'T3.3(e)'!B25)</f>
        <v>0</v>
      </c>
      <c r="C24" s="435">
        <f>SUM('T3.3(a)'!C25+'T3.3(b)'!C25+'T3.3(c)'!C25+'T3.3(d)'!C25+'T3.3(e)'!C25)</f>
        <v>0</v>
      </c>
      <c r="D24" s="435">
        <f>SUM('T3.3(a)'!D25+'T3.3(b)'!D25+'T3.3(c)'!D25+'T3.3(d)'!D25+'T3.3(e)'!D25)</f>
        <v>0</v>
      </c>
      <c r="E24" s="435">
        <f>SUM('T3.3(a)'!E25+'T3.3(b)'!E25+'T3.3(c)'!E25+'T3.3(d)'!E25+'T3.3(e)'!E25)</f>
        <v>0</v>
      </c>
      <c r="F24" s="435">
        <v>0</v>
      </c>
      <c r="G24" s="435">
        <v>0</v>
      </c>
      <c r="H24" s="435"/>
    </row>
    <row r="25" spans="1:8" ht="15" customHeight="1" x14ac:dyDescent="0.3">
      <c r="A25" s="49" t="s">
        <v>285</v>
      </c>
      <c r="B25" s="435">
        <f>SUM('T3.3(a)'!B26+'T3.3(b)'!B26+'T3.3(c)'!B26+'T3.3(d)'!B26+'T3.3(e)'!B26)</f>
        <v>0</v>
      </c>
      <c r="C25" s="435">
        <f>SUM('T3.3(a)'!C26+'T3.3(b)'!C26+'T3.3(c)'!C26+'T3.3(d)'!C26+'T3.3(e)'!C26)</f>
        <v>0</v>
      </c>
      <c r="D25" s="435">
        <f>SUM('T3.3(a)'!D26+'T3.3(b)'!D26+'T3.3(c)'!D26+'T3.3(d)'!D26+'T3.3(e)'!D26)</f>
        <v>0</v>
      </c>
      <c r="E25" s="435">
        <f>SUM('T3.3(a)'!E26+'T3.3(b)'!E26+'T3.3(c)'!E26+'T3.3(d)'!E26+'T3.3(e)'!E26)</f>
        <v>0</v>
      </c>
      <c r="F25" s="435">
        <v>0</v>
      </c>
      <c r="G25" s="435">
        <v>0</v>
      </c>
      <c r="H25" s="435"/>
    </row>
    <row r="26" spans="1:8" ht="15" customHeight="1" x14ac:dyDescent="0.3">
      <c r="A26" s="49" t="s">
        <v>286</v>
      </c>
      <c r="B26" s="435">
        <f>SUM('T3.3(a)'!B27+'T3.3(b)'!B27+'T3.3(c)'!B27+'T3.3(d)'!B27+'T3.3(e)'!B27)</f>
        <v>13</v>
      </c>
      <c r="C26" s="435">
        <f>SUM('T3.3(a)'!C27+'T3.3(b)'!C27+'T3.3(c)'!C27+'T3.3(d)'!C27+'T3.3(e)'!C27)</f>
        <v>11</v>
      </c>
      <c r="D26" s="435">
        <f>SUM('T3.3(a)'!D27+'T3.3(b)'!D27+'T3.3(c)'!D27+'T3.3(d)'!D27+'T3.3(e)'!D27)</f>
        <v>5</v>
      </c>
      <c r="E26" s="435">
        <f>SUM('T3.3(a)'!E27+'T3.3(b)'!E27+'T3.3(c)'!E27+'T3.3(d)'!E27+'T3.3(e)'!E27)</f>
        <v>9</v>
      </c>
      <c r="F26" s="435">
        <v>4</v>
      </c>
      <c r="G26" s="435">
        <v>6</v>
      </c>
      <c r="H26" s="435"/>
    </row>
    <row r="27" spans="1:8" ht="15" customHeight="1" x14ac:dyDescent="0.3">
      <c r="A27" s="49" t="s">
        <v>287</v>
      </c>
      <c r="B27" s="435">
        <f>SUM('T3.3(a)'!B28+'T3.3(b)'!B28+'T3.3(c)'!B28+'T3.3(d)'!B28+'T3.3(e)'!B28)</f>
        <v>46</v>
      </c>
      <c r="C27" s="435">
        <f>SUM('T3.3(a)'!C28+'T3.3(b)'!C28+'T3.3(c)'!C28+'T3.3(d)'!C28+'T3.3(e)'!C28)</f>
        <v>41</v>
      </c>
      <c r="D27" s="435">
        <f>SUM('T3.3(a)'!D28+'T3.3(b)'!D28+'T3.3(c)'!D28+'T3.3(d)'!D28+'T3.3(e)'!D28)</f>
        <v>46</v>
      </c>
      <c r="E27" s="435">
        <f>SUM('T3.3(a)'!E28+'T3.3(b)'!E28+'T3.3(c)'!E28+'T3.3(d)'!E28+'T3.3(e)'!E28)</f>
        <v>41</v>
      </c>
      <c r="F27" s="435">
        <v>13</v>
      </c>
      <c r="G27" s="435">
        <v>35</v>
      </c>
      <c r="H27" s="435"/>
    </row>
    <row r="28" spans="1:8" ht="15" customHeight="1" x14ac:dyDescent="0.3">
      <c r="A28" s="49" t="s">
        <v>288</v>
      </c>
      <c r="B28" s="435">
        <f>SUM('T3.3(a)'!B29+'T3.3(b)'!B29+'T3.3(c)'!B29+'T3.3(d)'!B29+'T3.3(e)'!B29)</f>
        <v>49</v>
      </c>
      <c r="C28" s="435">
        <f>SUM('T3.3(a)'!C29+'T3.3(b)'!C29+'T3.3(c)'!C29+'T3.3(d)'!C29+'T3.3(e)'!C29)</f>
        <v>47</v>
      </c>
      <c r="D28" s="435">
        <f>SUM('T3.3(a)'!D29+'T3.3(b)'!D29+'T3.3(c)'!D29+'T3.3(d)'!D29+'T3.3(e)'!D29)</f>
        <v>42</v>
      </c>
      <c r="E28" s="435">
        <f>SUM('T3.3(a)'!E29+'T3.3(b)'!E29+'T3.3(c)'!E29+'T3.3(d)'!E29+'T3.3(e)'!E29)</f>
        <v>46</v>
      </c>
      <c r="F28" s="435">
        <v>23</v>
      </c>
      <c r="G28" s="435">
        <v>63</v>
      </c>
      <c r="H28" s="435"/>
    </row>
    <row r="29" spans="1:8" ht="15" customHeight="1" x14ac:dyDescent="0.3">
      <c r="A29" s="49" t="s">
        <v>289</v>
      </c>
      <c r="B29" s="435">
        <f>SUM('T3.3(a)'!B30+'T3.3(b)'!B30+'T3.3(c)'!B30+'T3.3(d)'!B30+'T3.3(e)'!B30)</f>
        <v>14</v>
      </c>
      <c r="C29" s="435">
        <f>SUM('T3.3(a)'!C30+'T3.3(b)'!C30+'T3.3(c)'!C30+'T3.3(d)'!C30+'T3.3(e)'!C30)</f>
        <v>13</v>
      </c>
      <c r="D29" s="435">
        <f>SUM('T3.3(a)'!D30+'T3.3(b)'!D30+'T3.3(c)'!D30+'T3.3(d)'!D30+'T3.3(e)'!D30)</f>
        <v>20</v>
      </c>
      <c r="E29" s="435">
        <f>SUM('T3.3(a)'!E30+'T3.3(b)'!E30+'T3.3(c)'!E30+'T3.3(d)'!E30+'T3.3(e)'!E30)</f>
        <v>19</v>
      </c>
      <c r="F29" s="435">
        <v>16</v>
      </c>
      <c r="G29" s="435">
        <v>29</v>
      </c>
      <c r="H29" s="435"/>
    </row>
    <row r="30" spans="1:8" ht="15" customHeight="1" x14ac:dyDescent="0.3">
      <c r="A30" s="49" t="s">
        <v>290</v>
      </c>
      <c r="B30" s="435">
        <f>SUM('T3.3(a)'!B31+'T3.3(b)'!B31+'T3.3(c)'!B31+'T3.3(d)'!B31+'T3.3(e)'!B31)</f>
        <v>6</v>
      </c>
      <c r="C30" s="435">
        <f>SUM('T3.3(a)'!C31+'T3.3(b)'!C31+'T3.3(c)'!C31+'T3.3(d)'!C31+'T3.3(e)'!C31)</f>
        <v>4</v>
      </c>
      <c r="D30" s="435">
        <f>SUM('T3.3(a)'!D31+'T3.3(b)'!D31+'T3.3(c)'!D31+'T3.3(d)'!D31+'T3.3(e)'!D31)</f>
        <v>10</v>
      </c>
      <c r="E30" s="435">
        <f>SUM('T3.3(a)'!E31+'T3.3(b)'!E31+'T3.3(c)'!E31+'T3.3(d)'!E31+'T3.3(e)'!E31)</f>
        <v>7</v>
      </c>
      <c r="F30" s="435">
        <v>4</v>
      </c>
      <c r="G30" s="435">
        <v>7</v>
      </c>
      <c r="H30" s="435"/>
    </row>
    <row r="31" spans="1:8" ht="15" customHeight="1" x14ac:dyDescent="0.3">
      <c r="A31" s="49" t="s">
        <v>291</v>
      </c>
      <c r="B31" s="435">
        <f>SUM('T3.3(a)'!B32+'T3.3(b)'!B32+'T3.3(c)'!B32+'T3.3(d)'!B32+'T3.3(e)'!B32)</f>
        <v>8</v>
      </c>
      <c r="C31" s="435">
        <f>SUM('T3.3(a)'!C32+'T3.3(b)'!C32+'T3.3(c)'!C32+'T3.3(d)'!C32+'T3.3(e)'!C32)</f>
        <v>1</v>
      </c>
      <c r="D31" s="435">
        <f>SUM('T3.3(a)'!D32+'T3.3(b)'!D32+'T3.3(c)'!D32+'T3.3(d)'!D32+'T3.3(e)'!D32)</f>
        <v>4</v>
      </c>
      <c r="E31" s="435">
        <f>SUM('T3.3(a)'!E32+'T3.3(b)'!E32+'T3.3(c)'!E32+'T3.3(d)'!E32+'T3.3(e)'!E32)</f>
        <v>1</v>
      </c>
      <c r="F31" s="435">
        <v>4</v>
      </c>
      <c r="G31" s="435">
        <v>7</v>
      </c>
      <c r="H31" s="435"/>
    </row>
    <row r="32" spans="1:8" ht="15" customHeight="1" x14ac:dyDescent="0.3">
      <c r="A32" s="49" t="s">
        <v>292</v>
      </c>
      <c r="B32" s="435">
        <f>SUM('T3.3(a)'!B33+'T3.3(b)'!B33+'T3.3(c)'!B33+'T3.3(d)'!B33+'T3.3(e)'!B33)</f>
        <v>4</v>
      </c>
      <c r="C32" s="435">
        <f>SUM('T3.3(a)'!C33+'T3.3(b)'!C33+'T3.3(c)'!C33+'T3.3(d)'!C33+'T3.3(e)'!C33)</f>
        <v>4</v>
      </c>
      <c r="D32" s="435">
        <f>SUM('T3.3(a)'!D33+'T3.3(b)'!D33+'T3.3(c)'!D33+'T3.3(d)'!D33+'T3.3(e)'!D33)</f>
        <v>2</v>
      </c>
      <c r="E32" s="435">
        <f>SUM('T3.3(a)'!E33+'T3.3(b)'!E33+'T3.3(c)'!E33+'T3.3(d)'!E33+'T3.3(e)'!E33)</f>
        <v>3</v>
      </c>
      <c r="F32" s="435">
        <v>3</v>
      </c>
      <c r="G32" s="435">
        <v>3</v>
      </c>
      <c r="H32" s="435"/>
    </row>
    <row r="33" spans="1:8" ht="15" customHeight="1" x14ac:dyDescent="0.3">
      <c r="A33" s="49" t="s">
        <v>293</v>
      </c>
      <c r="B33" s="435">
        <f>SUM('T3.3(a)'!B34+'T3.3(b)'!B34+'T3.3(c)'!B34+'T3.3(d)'!B34+'T3.3(e)'!B34)</f>
        <v>1</v>
      </c>
      <c r="C33" s="435">
        <f>SUM('T3.3(a)'!C34+'T3.3(b)'!C34+'T3.3(c)'!C34+'T3.3(d)'!C34+'T3.3(e)'!C34)</f>
        <v>2</v>
      </c>
      <c r="D33" s="435">
        <f>SUM('T3.3(a)'!D34+'T3.3(b)'!D34+'T3.3(c)'!D34+'T3.3(d)'!D34+'T3.3(e)'!D34)</f>
        <v>2</v>
      </c>
      <c r="E33" s="435">
        <f>SUM('T3.3(a)'!E34+'T3.3(b)'!E34+'T3.3(c)'!E34+'T3.3(d)'!E34+'T3.3(e)'!E34)</f>
        <v>2</v>
      </c>
      <c r="F33" s="435">
        <v>1</v>
      </c>
      <c r="G33" s="435">
        <v>1</v>
      </c>
      <c r="H33" s="435"/>
    </row>
    <row r="34" spans="1:8" ht="15" customHeight="1" x14ac:dyDescent="0.3">
      <c r="A34" s="49" t="s">
        <v>294</v>
      </c>
      <c r="B34" s="435">
        <f>SUM('T3.3(a)'!B35+'T3.3(b)'!B35+'T3.3(c)'!B35+'T3.3(d)'!B35+'T3.3(e)'!B35)</f>
        <v>3</v>
      </c>
      <c r="C34" s="435">
        <f>SUM('T3.3(a)'!C35+'T3.3(b)'!C35+'T3.3(c)'!C35+'T3.3(d)'!C35+'T3.3(e)'!C35)</f>
        <v>2</v>
      </c>
      <c r="D34" s="435">
        <f>SUM('T3.3(a)'!D35+'T3.3(b)'!D35+'T3.3(c)'!D35+'T3.3(d)'!D35+'T3.3(e)'!D35)</f>
        <v>3</v>
      </c>
      <c r="E34" s="435">
        <f>SUM('T3.3(a)'!E35+'T3.3(b)'!E35+'T3.3(c)'!E35+'T3.3(d)'!E35+'T3.3(e)'!E35)</f>
        <v>0</v>
      </c>
      <c r="F34" s="435">
        <v>0</v>
      </c>
      <c r="G34" s="435">
        <v>3</v>
      </c>
      <c r="H34" s="435"/>
    </row>
    <row r="35" spans="1:8" ht="15" customHeight="1" x14ac:dyDescent="0.3">
      <c r="A35" s="49" t="s">
        <v>295</v>
      </c>
      <c r="B35" s="435">
        <f>SUM('T3.3(a)'!B36+'T3.3(b)'!B36+'T3.3(c)'!B36+'T3.3(d)'!B36+'T3.3(e)'!B36)</f>
        <v>0</v>
      </c>
      <c r="C35" s="435">
        <f>SUM('T3.3(a)'!C36+'T3.3(b)'!C36+'T3.3(c)'!C36+'T3.3(d)'!C36+'T3.3(e)'!C36)</f>
        <v>0</v>
      </c>
      <c r="D35" s="435">
        <f>SUM('T3.3(a)'!D36+'T3.3(b)'!D36+'T3.3(c)'!D36+'T3.3(d)'!D36+'T3.3(e)'!D36)</f>
        <v>0</v>
      </c>
      <c r="E35" s="435">
        <f>SUM('T3.3(a)'!E36+'T3.3(b)'!E36+'T3.3(c)'!E36+'T3.3(d)'!E36+'T3.3(e)'!E36)</f>
        <v>0</v>
      </c>
      <c r="F35" s="435">
        <v>0</v>
      </c>
      <c r="G35" s="435">
        <v>2</v>
      </c>
      <c r="H35" s="435"/>
    </row>
    <row r="36" spans="1:8" ht="15" customHeight="1" x14ac:dyDescent="0.3">
      <c r="A36" s="49" t="s">
        <v>454</v>
      </c>
      <c r="B36" s="435">
        <f>SUM('T3.3(a)'!B37+'T3.3(b)'!B37+'T3.3(c)'!B37+'T3.3(d)'!B37+'T3.3(e)'!B37)</f>
        <v>0</v>
      </c>
      <c r="C36" s="435">
        <f>SUM('T3.3(a)'!C37+'T3.3(b)'!C37+'T3.3(c)'!C37+'T3.3(d)'!C37+'T3.3(e)'!C37)</f>
        <v>0</v>
      </c>
      <c r="D36" s="435">
        <f>SUM('T3.3(a)'!D37+'T3.3(b)'!D37+'T3.3(c)'!D37+'T3.3(d)'!D37+'T3.3(e)'!D37)</f>
        <v>1</v>
      </c>
      <c r="E36" s="435">
        <f>SUM('T3.3(a)'!E37+'T3.3(b)'!E37+'T3.3(c)'!E37+'T3.3(d)'!E37+'T3.3(e)'!E37)</f>
        <v>1</v>
      </c>
      <c r="F36" s="435">
        <v>1</v>
      </c>
      <c r="G36" s="435">
        <v>0</v>
      </c>
      <c r="H36" s="435"/>
    </row>
    <row r="37" spans="1:8" ht="15" customHeight="1" x14ac:dyDescent="0.3">
      <c r="A37" s="49" t="s">
        <v>455</v>
      </c>
      <c r="B37" s="435">
        <f>SUM('T3.3(a)'!B38+'T3.3(b)'!B38+'T3.3(c)'!B38+'T3.3(d)'!B38+'T3.3(e)'!B38)</f>
        <v>0</v>
      </c>
      <c r="C37" s="435">
        <f>SUM('T3.3(a)'!C38+'T3.3(b)'!C38+'T3.3(c)'!C38+'T3.3(d)'!C38+'T3.3(e)'!C38)</f>
        <v>0</v>
      </c>
      <c r="D37" s="435">
        <f>SUM('T3.3(a)'!D38+'T3.3(b)'!D38+'T3.3(c)'!D38+'T3.3(d)'!D38+'T3.3(e)'!D38)</f>
        <v>0</v>
      </c>
      <c r="E37" s="435">
        <f>SUM('T3.3(a)'!E38+'T3.3(b)'!E38+'T3.3(c)'!E38+'T3.3(d)'!E38+'T3.3(e)'!E38)</f>
        <v>0</v>
      </c>
      <c r="F37" s="435">
        <v>0</v>
      </c>
      <c r="G37" s="435">
        <v>0</v>
      </c>
      <c r="H37" s="435"/>
    </row>
    <row r="38" spans="1:8" ht="9.75" customHeight="1" x14ac:dyDescent="0.3">
      <c r="A38" s="321"/>
      <c r="B38" s="435"/>
      <c r="C38" s="435"/>
      <c r="D38" s="435"/>
      <c r="E38" s="51"/>
      <c r="F38" s="435"/>
      <c r="G38" s="435"/>
      <c r="H38" s="435"/>
    </row>
    <row r="39" spans="1:8" ht="14.25" customHeight="1" x14ac:dyDescent="0.3">
      <c r="A39" s="433" t="s">
        <v>446</v>
      </c>
      <c r="B39" s="434">
        <v>87</v>
      </c>
      <c r="C39" s="434">
        <f>SUM(C40:C53)</f>
        <v>83</v>
      </c>
      <c r="D39" s="434">
        <f>SUM(D40:D53)</f>
        <v>83</v>
      </c>
      <c r="E39" s="434">
        <f>SUM(E40:E53)</f>
        <v>71</v>
      </c>
      <c r="F39" s="434">
        <f>SUM(F40:F53)</f>
        <v>35</v>
      </c>
      <c r="G39" s="434">
        <f>SUM(G40:G53)</f>
        <v>60</v>
      </c>
      <c r="H39" s="435"/>
    </row>
    <row r="40" spans="1:8" ht="15" customHeight="1" x14ac:dyDescent="0.3">
      <c r="A40" s="49" t="s">
        <v>453</v>
      </c>
      <c r="B40" s="435">
        <f>SUM('T3.3(a)'!B41+'T3.3(b)'!B41+'T3.3(c)'!B41+'T3.3(d)'!B41+'T3.3(e)'!B41)</f>
        <v>0</v>
      </c>
      <c r="C40" s="435">
        <f>SUM('T3.3(a)'!C41+'T3.3(b)'!C41+'T3.3(c)'!C41+'T3.3(d)'!C41+'T3.3(e)'!C41)</f>
        <v>0</v>
      </c>
      <c r="D40" s="435">
        <f>SUM('T3.3(a)'!D41+'T3.3(b)'!D41+'T3.3(c)'!D41+'T3.3(d)'!D41+'T3.3(e)'!D41)</f>
        <v>0</v>
      </c>
      <c r="E40" s="435">
        <f>SUM('T3.3(a)'!E41+'T3.3(b)'!E41+'T3.3(c)'!E41+'T3.3(d)'!E41+'T3.3(e)'!E41)</f>
        <v>0</v>
      </c>
      <c r="F40" s="435">
        <v>0</v>
      </c>
      <c r="G40" s="435">
        <v>0</v>
      </c>
      <c r="H40" s="435"/>
    </row>
    <row r="41" spans="1:8" ht="15" customHeight="1" x14ac:dyDescent="0.3">
      <c r="A41" s="49" t="s">
        <v>285</v>
      </c>
      <c r="B41" s="435">
        <f>SUM('T3.3(a)'!B42+'T3.3(b)'!B42+'T3.3(c)'!B42+'T3.3(d)'!B42+'T3.3(e)'!B42)</f>
        <v>3</v>
      </c>
      <c r="C41" s="435">
        <f>SUM('T3.3(a)'!C42+'T3.3(b)'!C42+'T3.3(c)'!C42+'T3.3(d)'!C42+'T3.3(e)'!C42)</f>
        <v>3</v>
      </c>
      <c r="D41" s="435">
        <f>SUM('T3.3(a)'!D42+'T3.3(b)'!D42+'T3.3(c)'!D42+'T3.3(d)'!D42+'T3.3(e)'!D42)</f>
        <v>0</v>
      </c>
      <c r="E41" s="435">
        <f>SUM('T3.3(a)'!E42+'T3.3(b)'!E42+'T3.3(c)'!E42+'T3.3(d)'!E42+'T3.3(e)'!E42)</f>
        <v>1</v>
      </c>
      <c r="F41" s="435">
        <v>0</v>
      </c>
      <c r="G41" s="435">
        <v>2</v>
      </c>
      <c r="H41" s="435"/>
    </row>
    <row r="42" spans="1:8" ht="15" customHeight="1" x14ac:dyDescent="0.3">
      <c r="A42" s="49" t="s">
        <v>286</v>
      </c>
      <c r="B42" s="435">
        <f>SUM('T3.3(a)'!B43+'T3.3(b)'!B43+'T3.3(c)'!B43+'T3.3(d)'!B43+'T3.3(e)'!B43)</f>
        <v>15</v>
      </c>
      <c r="C42" s="435">
        <f>SUM('T3.3(a)'!C43+'T3.3(b)'!C43+'T3.3(c)'!C43+'T3.3(d)'!C43+'T3.3(e)'!C43)</f>
        <v>13</v>
      </c>
      <c r="D42" s="435">
        <f>SUM('T3.3(a)'!D43+'T3.3(b)'!D43+'T3.3(c)'!D43+'T3.3(d)'!D43+'T3.3(e)'!D43)</f>
        <v>14</v>
      </c>
      <c r="E42" s="435">
        <f>SUM('T3.3(a)'!E43+'T3.3(b)'!E43+'T3.3(c)'!E43+'T3.3(d)'!E43+'T3.3(e)'!E43)</f>
        <v>16</v>
      </c>
      <c r="F42" s="435">
        <v>6</v>
      </c>
      <c r="G42" s="435">
        <v>9</v>
      </c>
      <c r="H42" s="435"/>
    </row>
    <row r="43" spans="1:8" ht="15" customHeight="1" x14ac:dyDescent="0.3">
      <c r="A43" s="49" t="s">
        <v>287</v>
      </c>
      <c r="B43" s="435">
        <f>SUM('T3.3(a)'!B44+'T3.3(b)'!B44+'T3.3(c)'!B44+'T3.3(d)'!B44+'T3.3(e)'!B44)</f>
        <v>19</v>
      </c>
      <c r="C43" s="435">
        <f>SUM('T3.3(a)'!C44+'T3.3(b)'!C44+'T3.3(c)'!C44+'T3.3(d)'!C44+'T3.3(e)'!C44)</f>
        <v>34</v>
      </c>
      <c r="D43" s="435">
        <f>SUM('T3.3(a)'!D44+'T3.3(b)'!D44+'T3.3(c)'!D44+'T3.3(d)'!D44+'T3.3(e)'!D44)</f>
        <v>33</v>
      </c>
      <c r="E43" s="435">
        <f>SUM('T3.3(a)'!E44+'T3.3(b)'!E44+'T3.3(c)'!E44+'T3.3(d)'!E44+'T3.3(e)'!E44)</f>
        <v>25</v>
      </c>
      <c r="F43" s="435">
        <v>11</v>
      </c>
      <c r="G43" s="435">
        <v>26</v>
      </c>
      <c r="H43" s="435"/>
    </row>
    <row r="44" spans="1:8" ht="15" customHeight="1" x14ac:dyDescent="0.3">
      <c r="A44" s="49" t="s">
        <v>288</v>
      </c>
      <c r="B44" s="435">
        <f>SUM('T3.3(a)'!B45+'T3.3(b)'!B45+'T3.3(c)'!B45+'T3.3(d)'!B45+'T3.3(e)'!B45)</f>
        <v>13</v>
      </c>
      <c r="C44" s="435">
        <f>SUM('T3.3(a)'!C45+'T3.3(b)'!C45+'T3.3(c)'!C45+'T3.3(d)'!C45+'T3.3(e)'!C45)</f>
        <v>18</v>
      </c>
      <c r="D44" s="435">
        <f>SUM('T3.3(a)'!D45+'T3.3(b)'!D45+'T3.3(c)'!D45+'T3.3(d)'!D45+'T3.3(e)'!D45)</f>
        <v>21</v>
      </c>
      <c r="E44" s="435">
        <f>SUM('T3.3(a)'!E45+'T3.3(b)'!E45+'T3.3(c)'!E45+'T3.3(d)'!E45+'T3.3(e)'!E45)</f>
        <v>14</v>
      </c>
      <c r="F44" s="435">
        <v>11</v>
      </c>
      <c r="G44" s="435">
        <v>17</v>
      </c>
      <c r="H44" s="435"/>
    </row>
    <row r="45" spans="1:8" ht="15" customHeight="1" x14ac:dyDescent="0.3">
      <c r="A45" s="49" t="s">
        <v>289</v>
      </c>
      <c r="B45" s="435">
        <f>SUM('T3.3(a)'!B46+'T3.3(b)'!B46+'T3.3(c)'!B46+'T3.3(d)'!B46+'T3.3(e)'!B46)</f>
        <v>10</v>
      </c>
      <c r="C45" s="435">
        <f>SUM('T3.3(a)'!C46+'T3.3(b)'!C46+'T3.3(c)'!C46+'T3.3(d)'!C46+'T3.3(e)'!C46)</f>
        <v>7</v>
      </c>
      <c r="D45" s="435">
        <f>SUM('T3.3(a)'!D46+'T3.3(b)'!D46+'T3.3(c)'!D46+'T3.3(d)'!D46+'T3.3(e)'!D46)</f>
        <v>7</v>
      </c>
      <c r="E45" s="435">
        <f>SUM('T3.3(a)'!E46+'T3.3(b)'!E46+'T3.3(c)'!E46+'T3.3(d)'!E46+'T3.3(e)'!E46)</f>
        <v>4</v>
      </c>
      <c r="F45" s="435">
        <v>3</v>
      </c>
      <c r="G45" s="435">
        <v>2</v>
      </c>
      <c r="H45" s="435"/>
    </row>
    <row r="46" spans="1:8" ht="15" customHeight="1" x14ac:dyDescent="0.3">
      <c r="A46" s="49" t="s">
        <v>290</v>
      </c>
      <c r="B46" s="435">
        <f>SUM('T3.3(a)'!B47+'T3.3(b)'!B47+'T3.3(c)'!B47+'T3.3(d)'!B47+'T3.3(e)'!B47)</f>
        <v>1</v>
      </c>
      <c r="C46" s="435">
        <f>SUM('T3.3(a)'!C47+'T3.3(b)'!C47+'T3.3(c)'!C47+'T3.3(d)'!C47+'T3.3(e)'!C47)</f>
        <v>3</v>
      </c>
      <c r="D46" s="435">
        <f>SUM('T3.3(a)'!D47+'T3.3(b)'!D47+'T3.3(c)'!D47+'T3.3(d)'!D47+'T3.3(e)'!D47)</f>
        <v>3</v>
      </c>
      <c r="E46" s="435">
        <f>SUM('T3.3(a)'!E47+'T3.3(b)'!E47+'T3.3(c)'!E47+'T3.3(d)'!E47+'T3.3(e)'!E47)</f>
        <v>2</v>
      </c>
      <c r="F46" s="435">
        <v>2</v>
      </c>
      <c r="G46" s="435">
        <v>4</v>
      </c>
      <c r="H46" s="435"/>
    </row>
    <row r="47" spans="1:8" ht="15" customHeight="1" x14ac:dyDescent="0.3">
      <c r="A47" s="49" t="s">
        <v>291</v>
      </c>
      <c r="B47" s="435">
        <f>SUM('T3.3(a)'!B48+'T3.3(b)'!B48+'T3.3(c)'!B48+'T3.3(d)'!B48+'T3.3(e)'!B48)</f>
        <v>0</v>
      </c>
      <c r="C47" s="435">
        <f>SUM('T3.3(a)'!C48+'T3.3(b)'!C48+'T3.3(c)'!C48+'T3.3(d)'!C48+'T3.3(e)'!C48)</f>
        <v>1</v>
      </c>
      <c r="D47" s="435">
        <f>SUM('T3.3(a)'!D48+'T3.3(b)'!D48+'T3.3(c)'!D48+'T3.3(d)'!D48+'T3.3(e)'!D48)</f>
        <v>2</v>
      </c>
      <c r="E47" s="435">
        <f>SUM('T3.3(a)'!E48+'T3.3(b)'!E48+'T3.3(c)'!E48+'T3.3(d)'!E48+'T3.3(e)'!E48)</f>
        <v>5</v>
      </c>
      <c r="F47" s="435">
        <v>1</v>
      </c>
      <c r="G47" s="435">
        <v>0</v>
      </c>
      <c r="H47" s="435"/>
    </row>
    <row r="48" spans="1:8" ht="15" customHeight="1" x14ac:dyDescent="0.3">
      <c r="A48" s="49" t="s">
        <v>292</v>
      </c>
      <c r="B48" s="435">
        <f>SUM('T3.3(a)'!B49+'T3.3(b)'!B49+'T3.3(c)'!B49+'T3.3(d)'!B49+'T3.3(e)'!B49)</f>
        <v>2</v>
      </c>
      <c r="C48" s="435">
        <f>SUM('T3.3(a)'!C49+'T3.3(b)'!C49+'T3.3(c)'!C49+'T3.3(d)'!C49+'T3.3(e)'!C49)</f>
        <v>2</v>
      </c>
      <c r="D48" s="435">
        <f>SUM('T3.3(a)'!D49+'T3.3(b)'!D49+'T3.3(c)'!D49+'T3.3(d)'!D49+'T3.3(e)'!D49)</f>
        <v>2</v>
      </c>
      <c r="E48" s="435">
        <f>SUM('T3.3(a)'!E49+'T3.3(b)'!E49+'T3.3(c)'!E49+'T3.3(d)'!E49+'T3.3(e)'!E49)</f>
        <v>2</v>
      </c>
      <c r="F48" s="435">
        <v>0</v>
      </c>
      <c r="G48" s="435">
        <v>0</v>
      </c>
      <c r="H48" s="435"/>
    </row>
    <row r="49" spans="1:12" ht="15" customHeight="1" x14ac:dyDescent="0.3">
      <c r="A49" s="49" t="s">
        <v>293</v>
      </c>
      <c r="B49" s="435">
        <f>SUM('T3.3(a)'!B50+'T3.3(b)'!B50+'T3.3(c)'!B50+'T3.3(d)'!B50+'T3.3(e)'!B50)</f>
        <v>1</v>
      </c>
      <c r="C49" s="435">
        <f>SUM('T3.3(a)'!C50+'T3.3(b)'!C50+'T3.3(c)'!C50+'T3.3(d)'!C50+'T3.3(e)'!C50)</f>
        <v>2</v>
      </c>
      <c r="D49" s="435">
        <f>SUM('T3.3(a)'!D50+'T3.3(b)'!D50+'T3.3(c)'!D50+'T3.3(d)'!D50+'T3.3(e)'!D50)</f>
        <v>0</v>
      </c>
      <c r="E49" s="435">
        <f>SUM('T3.3(a)'!E50+'T3.3(b)'!E50+'T3.3(c)'!E50+'T3.3(d)'!E50+'T3.3(e)'!E50)</f>
        <v>1</v>
      </c>
      <c r="F49" s="435">
        <v>0</v>
      </c>
      <c r="G49" s="435">
        <v>0</v>
      </c>
      <c r="H49" s="435"/>
    </row>
    <row r="50" spans="1:12" ht="15" customHeight="1" x14ac:dyDescent="0.3">
      <c r="A50" s="49" t="s">
        <v>294</v>
      </c>
      <c r="B50" s="435">
        <f>SUM('T3.3(a)'!B51+'T3.3(b)'!B51+'T3.3(c)'!B51+'T3.3(d)'!B51+'T3.3(e)'!B51)</f>
        <v>0</v>
      </c>
      <c r="C50" s="435">
        <f>SUM('T3.3(a)'!C51+'T3.3(b)'!C51+'T3.3(c)'!C51+'T3.3(d)'!C51+'T3.3(e)'!C51)</f>
        <v>0</v>
      </c>
      <c r="D50" s="435">
        <f>SUM('T3.3(a)'!D51+'T3.3(b)'!D51+'T3.3(c)'!D51+'T3.3(d)'!D51+'T3.3(e)'!D51)</f>
        <v>1</v>
      </c>
      <c r="E50" s="435">
        <f>SUM('T3.3(a)'!E51+'T3.3(b)'!E51+'T3.3(c)'!E51+'T3.3(d)'!E51+'T3.3(e)'!E51)</f>
        <v>1</v>
      </c>
      <c r="F50" s="435">
        <v>0</v>
      </c>
      <c r="G50" s="435">
        <v>0</v>
      </c>
      <c r="H50" s="435"/>
    </row>
    <row r="51" spans="1:12" ht="15" customHeight="1" x14ac:dyDescent="0.3">
      <c r="A51" s="49" t="s">
        <v>295</v>
      </c>
      <c r="B51" s="435">
        <f>SUM('T3.3(a)'!B52+'T3.3(b)'!B52+'T3.3(c)'!B52+'T3.3(d)'!B52+'T3.3(e)'!B52)</f>
        <v>0</v>
      </c>
      <c r="C51" s="435">
        <f>SUM('T3.3(a)'!C52+'T3.3(b)'!C52+'T3.3(c)'!C52+'T3.3(d)'!C52+'T3.3(e)'!C52)</f>
        <v>0</v>
      </c>
      <c r="D51" s="435">
        <f>SUM('T3.3(a)'!D52+'T3.3(b)'!D52+'T3.3(c)'!D52+'T3.3(d)'!D52+'T3.3(e)'!D52)</f>
        <v>0</v>
      </c>
      <c r="E51" s="435">
        <f>SUM('T3.3(a)'!E52+'T3.3(b)'!E52+'T3.3(c)'!E52+'T3.3(d)'!E52+'T3.3(e)'!E52)</f>
        <v>0</v>
      </c>
      <c r="F51" s="435">
        <v>0</v>
      </c>
      <c r="G51" s="435">
        <v>0</v>
      </c>
      <c r="H51" s="435"/>
    </row>
    <row r="52" spans="1:12" ht="15" customHeight="1" x14ac:dyDescent="0.3">
      <c r="A52" s="49" t="s">
        <v>454</v>
      </c>
      <c r="B52" s="435">
        <f>SUM('T3.3(a)'!B53+'T3.3(b)'!B53+'T3.3(c)'!B53+'T3.3(d)'!B53+'T3.3(e)'!B53)</f>
        <v>1</v>
      </c>
      <c r="C52" s="435">
        <f>SUM('T3.3(a)'!C53+'T3.3(b)'!C53+'T3.3(c)'!C53+'T3.3(d)'!C53+'T3.3(e)'!C53)</f>
        <v>0</v>
      </c>
      <c r="D52" s="435">
        <f>SUM('T3.3(a)'!D53+'T3.3(b)'!D53+'T3.3(c)'!D53+'T3.3(d)'!D53+'T3.3(e)'!D53)</f>
        <v>0</v>
      </c>
      <c r="E52" s="435">
        <f>SUM('T3.3(a)'!E53+'T3.3(b)'!E53+'T3.3(c)'!E53+'T3.3(d)'!E53+'T3.3(e)'!E53)</f>
        <v>0</v>
      </c>
      <c r="F52" s="435">
        <v>1</v>
      </c>
      <c r="G52" s="435">
        <v>0</v>
      </c>
      <c r="H52" s="435"/>
    </row>
    <row r="53" spans="1:12" ht="15" customHeight="1" x14ac:dyDescent="0.3">
      <c r="A53" s="49" t="s">
        <v>455</v>
      </c>
      <c r="B53" s="435">
        <f>SUM('T3.3(a)'!B54+'T3.3(b)'!B54+'T3.3(c)'!B54+'T3.3(d)'!B54+'T3.3(e)'!B54)</f>
        <v>0</v>
      </c>
      <c r="C53" s="435">
        <f>SUM('T3.3(a)'!C54+'T3.3(b)'!C54+'T3.3(c)'!C54+'T3.3(d)'!C54+'T3.3(e)'!C54)</f>
        <v>0</v>
      </c>
      <c r="D53" s="435">
        <f>SUM('T3.3(a)'!D54+'T3.3(b)'!D54+'T3.3(c)'!D54+'T3.3(d)'!D54+'T3.3(e)'!D54)</f>
        <v>0</v>
      </c>
      <c r="E53" s="435">
        <f>SUM('T3.3(a)'!E54+'T3.3(b)'!E54+'T3.3(c)'!E54+'T3.3(d)'!E54+'T3.3(e)'!E54)</f>
        <v>0</v>
      </c>
      <c r="F53" s="435">
        <v>0</v>
      </c>
      <c r="G53" s="435">
        <v>0</v>
      </c>
      <c r="H53" s="435"/>
    </row>
    <row r="54" spans="1:12" ht="3.75" customHeight="1" x14ac:dyDescent="0.3">
      <c r="B54" s="435"/>
      <c r="C54" s="435"/>
      <c r="D54" s="435"/>
      <c r="F54" s="435"/>
      <c r="G54" s="435"/>
      <c r="H54" s="435"/>
    </row>
    <row r="55" spans="1:12" ht="3.75" customHeight="1" x14ac:dyDescent="0.3">
      <c r="A55" s="451"/>
      <c r="B55" s="452"/>
      <c r="C55" s="452"/>
      <c r="D55" s="452"/>
      <c r="E55" s="452"/>
      <c r="F55" s="452"/>
      <c r="G55" s="452"/>
      <c r="H55" s="435"/>
    </row>
    <row r="56" spans="1:12" ht="14.25" customHeight="1" x14ac:dyDescent="0.3">
      <c r="A56" s="433" t="s">
        <v>111</v>
      </c>
      <c r="B56" s="434">
        <f t="shared" ref="B56:G56" si="0">SUM(B57:B70)</f>
        <v>2540</v>
      </c>
      <c r="C56" s="434">
        <f t="shared" si="0"/>
        <v>2653</v>
      </c>
      <c r="D56" s="434">
        <f t="shared" si="0"/>
        <v>2831</v>
      </c>
      <c r="E56" s="434">
        <f t="shared" si="0"/>
        <v>3664</v>
      </c>
      <c r="F56" s="434">
        <f t="shared" si="0"/>
        <v>2783</v>
      </c>
      <c r="G56" s="434">
        <f t="shared" si="0"/>
        <v>2824</v>
      </c>
      <c r="H56" s="435"/>
      <c r="I56" s="437"/>
    </row>
    <row r="57" spans="1:12" ht="15" customHeight="1" x14ac:dyDescent="0.3">
      <c r="A57" s="49" t="s">
        <v>453</v>
      </c>
      <c r="B57" s="435">
        <f t="shared" ref="B57:G70" si="1">SUM(B40,B24,B8)</f>
        <v>0</v>
      </c>
      <c r="C57" s="435">
        <f t="shared" si="1"/>
        <v>0</v>
      </c>
      <c r="D57" s="435">
        <f t="shared" si="1"/>
        <v>0</v>
      </c>
      <c r="E57" s="435">
        <f t="shared" si="1"/>
        <v>0</v>
      </c>
      <c r="F57" s="435">
        <f t="shared" si="1"/>
        <v>0</v>
      </c>
      <c r="G57" s="435">
        <f>SUM(G40,G24,G8)</f>
        <v>1</v>
      </c>
      <c r="H57" s="435"/>
      <c r="L57" s="437"/>
    </row>
    <row r="58" spans="1:12" ht="15" customHeight="1" x14ac:dyDescent="0.3">
      <c r="A58" s="49" t="s">
        <v>285</v>
      </c>
      <c r="B58" s="435">
        <f t="shared" si="1"/>
        <v>57</v>
      </c>
      <c r="C58" s="435">
        <f t="shared" si="1"/>
        <v>68</v>
      </c>
      <c r="D58" s="435">
        <f t="shared" si="1"/>
        <v>72</v>
      </c>
      <c r="E58" s="435">
        <f t="shared" si="1"/>
        <v>74</v>
      </c>
      <c r="F58" s="435">
        <f t="shared" si="1"/>
        <v>48</v>
      </c>
      <c r="G58" s="435">
        <f t="shared" si="1"/>
        <v>59</v>
      </c>
      <c r="H58" s="435"/>
      <c r="L58" s="437"/>
    </row>
    <row r="59" spans="1:12" ht="15" customHeight="1" x14ac:dyDescent="0.3">
      <c r="A59" s="49" t="s">
        <v>286</v>
      </c>
      <c r="B59" s="435">
        <f t="shared" si="1"/>
        <v>512</v>
      </c>
      <c r="C59" s="435">
        <f t="shared" si="1"/>
        <v>541</v>
      </c>
      <c r="D59" s="435">
        <f t="shared" si="1"/>
        <v>545</v>
      </c>
      <c r="E59" s="435">
        <f t="shared" si="1"/>
        <v>809</v>
      </c>
      <c r="F59" s="435">
        <f t="shared" si="1"/>
        <v>650</v>
      </c>
      <c r="G59" s="435">
        <f t="shared" si="1"/>
        <v>633</v>
      </c>
      <c r="H59" s="435"/>
      <c r="I59" s="437">
        <f>SUM(G59:G64)</f>
        <v>2653</v>
      </c>
      <c r="K59" s="437"/>
      <c r="L59" s="437"/>
    </row>
    <row r="60" spans="1:12" ht="15" customHeight="1" x14ac:dyDescent="0.3">
      <c r="A60" s="49" t="s">
        <v>287</v>
      </c>
      <c r="B60" s="435">
        <f t="shared" si="1"/>
        <v>1050</v>
      </c>
      <c r="C60" s="435">
        <f t="shared" si="1"/>
        <v>1040</v>
      </c>
      <c r="D60" s="435">
        <f t="shared" si="1"/>
        <v>1160</v>
      </c>
      <c r="E60" s="435">
        <f t="shared" si="1"/>
        <v>1504</v>
      </c>
      <c r="F60" s="435">
        <f t="shared" si="1"/>
        <v>1124</v>
      </c>
      <c r="G60" s="435">
        <f t="shared" si="1"/>
        <v>1064</v>
      </c>
      <c r="H60" s="435"/>
      <c r="K60" s="437"/>
      <c r="L60" s="437"/>
    </row>
    <row r="61" spans="1:12" ht="15" customHeight="1" x14ac:dyDescent="0.3">
      <c r="A61" s="49" t="s">
        <v>288</v>
      </c>
      <c r="B61" s="435">
        <f t="shared" si="1"/>
        <v>469</v>
      </c>
      <c r="C61" s="435">
        <f t="shared" si="1"/>
        <v>511</v>
      </c>
      <c r="D61" s="435">
        <f t="shared" si="1"/>
        <v>580</v>
      </c>
      <c r="E61" s="435">
        <f t="shared" si="1"/>
        <v>741</v>
      </c>
      <c r="F61" s="435">
        <f t="shared" si="1"/>
        <v>533</v>
      </c>
      <c r="G61" s="435">
        <f t="shared" si="1"/>
        <v>573</v>
      </c>
      <c r="H61" s="435"/>
      <c r="K61" s="437"/>
    </row>
    <row r="62" spans="1:12" ht="15" customHeight="1" x14ac:dyDescent="0.3">
      <c r="A62" s="49" t="s">
        <v>289</v>
      </c>
      <c r="B62" s="435">
        <f t="shared" si="1"/>
        <v>167</v>
      </c>
      <c r="C62" s="435">
        <f t="shared" si="1"/>
        <v>204</v>
      </c>
      <c r="D62" s="435">
        <f t="shared" si="1"/>
        <v>196</v>
      </c>
      <c r="E62" s="435">
        <f t="shared" si="1"/>
        <v>242</v>
      </c>
      <c r="F62" s="435">
        <f t="shared" si="1"/>
        <v>199</v>
      </c>
      <c r="G62" s="435">
        <f t="shared" si="1"/>
        <v>212</v>
      </c>
      <c r="H62" s="435"/>
      <c r="K62" s="437"/>
    </row>
    <row r="63" spans="1:12" ht="15" customHeight="1" x14ac:dyDescent="0.3">
      <c r="A63" s="49" t="s">
        <v>290</v>
      </c>
      <c r="B63" s="435">
        <f t="shared" si="1"/>
        <v>93</v>
      </c>
      <c r="C63" s="435">
        <f t="shared" si="1"/>
        <v>105</v>
      </c>
      <c r="D63" s="435">
        <f t="shared" si="1"/>
        <v>98</v>
      </c>
      <c r="E63" s="435">
        <f t="shared" si="1"/>
        <v>111</v>
      </c>
      <c r="F63" s="435">
        <f t="shared" si="1"/>
        <v>98</v>
      </c>
      <c r="G63" s="435">
        <f t="shared" si="1"/>
        <v>103</v>
      </c>
      <c r="H63" s="435"/>
      <c r="K63" s="437"/>
      <c r="L63" s="437"/>
    </row>
    <row r="64" spans="1:12" ht="15" customHeight="1" x14ac:dyDescent="0.3">
      <c r="A64" s="49" t="s">
        <v>291</v>
      </c>
      <c r="B64" s="435">
        <f t="shared" si="1"/>
        <v>75</v>
      </c>
      <c r="C64" s="435">
        <f t="shared" si="1"/>
        <v>70</v>
      </c>
      <c r="D64" s="435">
        <f t="shared" si="1"/>
        <v>68</v>
      </c>
      <c r="E64" s="435">
        <f t="shared" si="1"/>
        <v>65</v>
      </c>
      <c r="F64" s="435">
        <f t="shared" si="1"/>
        <v>58</v>
      </c>
      <c r="G64" s="435">
        <f t="shared" si="1"/>
        <v>68</v>
      </c>
      <c r="H64" s="435"/>
      <c r="K64" s="437"/>
    </row>
    <row r="65" spans="1:9" ht="15" customHeight="1" x14ac:dyDescent="0.3">
      <c r="A65" s="49" t="s">
        <v>292</v>
      </c>
      <c r="B65" s="435">
        <f t="shared" si="1"/>
        <v>48</v>
      </c>
      <c r="C65" s="435">
        <f t="shared" si="1"/>
        <v>42</v>
      </c>
      <c r="D65" s="435">
        <f t="shared" si="1"/>
        <v>35</v>
      </c>
      <c r="E65" s="435">
        <f t="shared" si="1"/>
        <v>48</v>
      </c>
      <c r="F65" s="435">
        <f t="shared" si="1"/>
        <v>25</v>
      </c>
      <c r="G65" s="435">
        <f t="shared" si="1"/>
        <v>45</v>
      </c>
      <c r="H65" s="435"/>
      <c r="I65" s="437">
        <f>SUM(G65:G70)</f>
        <v>111</v>
      </c>
    </row>
    <row r="66" spans="1:9" ht="15" customHeight="1" x14ac:dyDescent="0.3">
      <c r="A66" s="49" t="s">
        <v>293</v>
      </c>
      <c r="B66" s="435">
        <f t="shared" si="1"/>
        <v>33</v>
      </c>
      <c r="C66" s="435">
        <f t="shared" si="1"/>
        <v>30</v>
      </c>
      <c r="D66" s="435">
        <f t="shared" si="1"/>
        <v>25</v>
      </c>
      <c r="E66" s="435">
        <f t="shared" si="1"/>
        <v>26</v>
      </c>
      <c r="F66" s="435">
        <f t="shared" si="1"/>
        <v>16</v>
      </c>
      <c r="G66" s="435">
        <f t="shared" si="1"/>
        <v>15</v>
      </c>
      <c r="H66" s="435"/>
    </row>
    <row r="67" spans="1:9" ht="15" customHeight="1" x14ac:dyDescent="0.3">
      <c r="A67" s="49" t="s">
        <v>294</v>
      </c>
      <c r="B67" s="435">
        <f t="shared" si="1"/>
        <v>18</v>
      </c>
      <c r="C67" s="435">
        <f t="shared" si="1"/>
        <v>24</v>
      </c>
      <c r="D67" s="435">
        <f t="shared" si="1"/>
        <v>25</v>
      </c>
      <c r="E67" s="435">
        <f t="shared" si="1"/>
        <v>21</v>
      </c>
      <c r="F67" s="435">
        <f t="shared" si="1"/>
        <v>13</v>
      </c>
      <c r="G67" s="435">
        <f t="shared" si="1"/>
        <v>28</v>
      </c>
      <c r="H67" s="435"/>
    </row>
    <row r="68" spans="1:9" ht="15" customHeight="1" x14ac:dyDescent="0.3">
      <c r="A68" s="49" t="s">
        <v>295</v>
      </c>
      <c r="B68" s="435">
        <f t="shared" si="1"/>
        <v>6</v>
      </c>
      <c r="C68" s="435">
        <f t="shared" si="1"/>
        <v>6</v>
      </c>
      <c r="D68" s="435">
        <f t="shared" si="1"/>
        <v>15</v>
      </c>
      <c r="E68" s="435">
        <f t="shared" si="1"/>
        <v>13</v>
      </c>
      <c r="F68" s="435">
        <f t="shared" si="1"/>
        <v>7</v>
      </c>
      <c r="G68" s="435">
        <f t="shared" si="1"/>
        <v>13</v>
      </c>
      <c r="H68" s="435"/>
    </row>
    <row r="69" spans="1:9" ht="15" customHeight="1" x14ac:dyDescent="0.3">
      <c r="A69" s="49" t="s">
        <v>454</v>
      </c>
      <c r="B69" s="435">
        <f t="shared" si="1"/>
        <v>11</v>
      </c>
      <c r="C69" s="435">
        <f t="shared" si="1"/>
        <v>11</v>
      </c>
      <c r="D69" s="435">
        <f t="shared" si="1"/>
        <v>10</v>
      </c>
      <c r="E69" s="435">
        <f t="shared" si="1"/>
        <v>9</v>
      </c>
      <c r="F69" s="435">
        <f t="shared" si="1"/>
        <v>12</v>
      </c>
      <c r="G69" s="435">
        <f t="shared" si="1"/>
        <v>10</v>
      </c>
      <c r="H69" s="435"/>
    </row>
    <row r="70" spans="1:9" ht="15" customHeight="1" x14ac:dyDescent="0.3">
      <c r="A70" s="49" t="s">
        <v>455</v>
      </c>
      <c r="B70" s="435">
        <f t="shared" si="1"/>
        <v>1</v>
      </c>
      <c r="C70" s="435">
        <f t="shared" si="1"/>
        <v>1</v>
      </c>
      <c r="D70" s="435">
        <f t="shared" si="1"/>
        <v>2</v>
      </c>
      <c r="E70" s="435">
        <f t="shared" si="1"/>
        <v>1</v>
      </c>
      <c r="F70" s="435">
        <f t="shared" si="1"/>
        <v>0</v>
      </c>
      <c r="G70" s="435">
        <f t="shared" si="1"/>
        <v>0</v>
      </c>
      <c r="H70" s="435"/>
    </row>
    <row r="71" spans="1:9" ht="3.75" customHeight="1" x14ac:dyDescent="0.3">
      <c r="A71" s="233"/>
      <c r="B71" s="453"/>
      <c r="C71" s="453"/>
      <c r="D71" s="453"/>
      <c r="E71" s="453"/>
      <c r="F71" s="453"/>
      <c r="G71" s="453"/>
      <c r="H71" s="435"/>
    </row>
    <row r="72" spans="1:9" ht="10.5" customHeight="1" x14ac:dyDescent="0.3"/>
    <row r="73" spans="1:9" ht="15.75" customHeight="1" x14ac:dyDescent="0.3">
      <c r="F73" s="442"/>
      <c r="G73" s="442" t="s">
        <v>447</v>
      </c>
    </row>
    <row r="74" spans="1:9" ht="15.75" customHeight="1" x14ac:dyDescent="0.3">
      <c r="F74" s="443"/>
      <c r="G74" s="443" t="s">
        <v>448</v>
      </c>
    </row>
    <row r="75" spans="1:9" ht="21" customHeight="1" x14ac:dyDescent="0.3"/>
    <row r="76" spans="1:9" x14ac:dyDescent="0.3">
      <c r="E76" s="454"/>
      <c r="F76" s="454"/>
      <c r="H76" s="454"/>
    </row>
    <row r="77" spans="1:9" x14ac:dyDescent="0.3">
      <c r="E77" s="454"/>
      <c r="F77" s="454"/>
      <c r="H77" s="454"/>
    </row>
    <row r="78" spans="1:9" x14ac:dyDescent="0.3">
      <c r="E78" s="454"/>
      <c r="F78" s="454"/>
      <c r="H78" s="454"/>
    </row>
    <row r="79" spans="1:9" x14ac:dyDescent="0.3">
      <c r="E79" s="454"/>
      <c r="F79" s="454"/>
      <c r="G79" s="454"/>
      <c r="H79" s="454"/>
    </row>
    <row r="80" spans="1:9" x14ac:dyDescent="0.3">
      <c r="E80" s="454"/>
      <c r="F80" s="454"/>
      <c r="G80" s="454"/>
      <c r="H80" s="454"/>
    </row>
    <row r="81" spans="6:7" x14ac:dyDescent="0.3">
      <c r="F81" s="454"/>
      <c r="G81" s="454"/>
    </row>
    <row r="82" spans="6:7" x14ac:dyDescent="0.3">
      <c r="F82" s="454"/>
      <c r="G82" s="454"/>
    </row>
    <row r="83" spans="6:7" x14ac:dyDescent="0.3">
      <c r="F83" s="454"/>
      <c r="G83" s="454"/>
    </row>
  </sheetData>
  <sheetProtection selectLockedCells="1" selectUnlockedCells="1"/>
  <mergeCells count="1">
    <mergeCell ref="B4:G4"/>
  </mergeCells>
  <printOptions horizontalCentered="1"/>
  <pageMargins left="0.7" right="0.7" top="0.75" bottom="0.75" header="0.3" footer="0.3"/>
  <pageSetup paperSize="9" scale="68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C34EF-6285-4981-AD1E-8F5992EF4649}">
  <dimension ref="A1:H76"/>
  <sheetViews>
    <sheetView view="pageBreakPreview" zoomScaleSheetLayoutView="100" workbookViewId="0">
      <selection activeCell="D39" sqref="D39"/>
    </sheetView>
  </sheetViews>
  <sheetFormatPr defaultColWidth="9.109375" defaultRowHeight="15.6" x14ac:dyDescent="0.3"/>
  <cols>
    <col min="1" max="1" width="39.109375" style="209" customWidth="1"/>
    <col min="2" max="8" width="12.33203125" style="218" customWidth="1"/>
    <col min="9" max="256" width="9.109375" style="209"/>
    <col min="257" max="257" width="39.109375" style="209" customWidth="1"/>
    <col min="258" max="264" width="12.33203125" style="209" customWidth="1"/>
    <col min="265" max="512" width="9.109375" style="209"/>
    <col min="513" max="513" width="39.109375" style="209" customWidth="1"/>
    <col min="514" max="520" width="12.33203125" style="209" customWidth="1"/>
    <col min="521" max="768" width="9.109375" style="209"/>
    <col min="769" max="769" width="39.109375" style="209" customWidth="1"/>
    <col min="770" max="776" width="12.33203125" style="209" customWidth="1"/>
    <col min="777" max="1024" width="9.109375" style="209"/>
    <col min="1025" max="1025" width="39.109375" style="209" customWidth="1"/>
    <col min="1026" max="1032" width="12.33203125" style="209" customWidth="1"/>
    <col min="1033" max="1280" width="9.109375" style="209"/>
    <col min="1281" max="1281" width="39.109375" style="209" customWidth="1"/>
    <col min="1282" max="1288" width="12.33203125" style="209" customWidth="1"/>
    <col min="1289" max="1536" width="9.109375" style="209"/>
    <col min="1537" max="1537" width="39.109375" style="209" customWidth="1"/>
    <col min="1538" max="1544" width="12.33203125" style="209" customWidth="1"/>
    <col min="1545" max="1792" width="9.109375" style="209"/>
    <col min="1793" max="1793" width="39.109375" style="209" customWidth="1"/>
    <col min="1794" max="1800" width="12.33203125" style="209" customWidth="1"/>
    <col min="1801" max="2048" width="9.109375" style="209"/>
    <col min="2049" max="2049" width="39.109375" style="209" customWidth="1"/>
    <col min="2050" max="2056" width="12.33203125" style="209" customWidth="1"/>
    <col min="2057" max="2304" width="9.109375" style="209"/>
    <col min="2305" max="2305" width="39.109375" style="209" customWidth="1"/>
    <col min="2306" max="2312" width="12.33203125" style="209" customWidth="1"/>
    <col min="2313" max="2560" width="9.109375" style="209"/>
    <col min="2561" max="2561" width="39.109375" style="209" customWidth="1"/>
    <col min="2562" max="2568" width="12.33203125" style="209" customWidth="1"/>
    <col min="2569" max="2816" width="9.109375" style="209"/>
    <col min="2817" max="2817" width="39.109375" style="209" customWidth="1"/>
    <col min="2818" max="2824" width="12.33203125" style="209" customWidth="1"/>
    <col min="2825" max="3072" width="9.109375" style="209"/>
    <col min="3073" max="3073" width="39.109375" style="209" customWidth="1"/>
    <col min="3074" max="3080" width="12.33203125" style="209" customWidth="1"/>
    <col min="3081" max="3328" width="9.109375" style="209"/>
    <col min="3329" max="3329" width="39.109375" style="209" customWidth="1"/>
    <col min="3330" max="3336" width="12.33203125" style="209" customWidth="1"/>
    <col min="3337" max="3584" width="9.109375" style="209"/>
    <col min="3585" max="3585" width="39.109375" style="209" customWidth="1"/>
    <col min="3586" max="3592" width="12.33203125" style="209" customWidth="1"/>
    <col min="3593" max="3840" width="9.109375" style="209"/>
    <col min="3841" max="3841" width="39.109375" style="209" customWidth="1"/>
    <col min="3842" max="3848" width="12.33203125" style="209" customWidth="1"/>
    <col min="3849" max="4096" width="9.109375" style="209"/>
    <col min="4097" max="4097" width="39.109375" style="209" customWidth="1"/>
    <col min="4098" max="4104" width="12.33203125" style="209" customWidth="1"/>
    <col min="4105" max="4352" width="9.109375" style="209"/>
    <col min="4353" max="4353" width="39.109375" style="209" customWidth="1"/>
    <col min="4354" max="4360" width="12.33203125" style="209" customWidth="1"/>
    <col min="4361" max="4608" width="9.109375" style="209"/>
    <col min="4609" max="4609" width="39.109375" style="209" customWidth="1"/>
    <col min="4610" max="4616" width="12.33203125" style="209" customWidth="1"/>
    <col min="4617" max="4864" width="9.109375" style="209"/>
    <col min="4865" max="4865" width="39.109375" style="209" customWidth="1"/>
    <col min="4866" max="4872" width="12.33203125" style="209" customWidth="1"/>
    <col min="4873" max="5120" width="9.109375" style="209"/>
    <col min="5121" max="5121" width="39.109375" style="209" customWidth="1"/>
    <col min="5122" max="5128" width="12.33203125" style="209" customWidth="1"/>
    <col min="5129" max="5376" width="9.109375" style="209"/>
    <col min="5377" max="5377" width="39.109375" style="209" customWidth="1"/>
    <col min="5378" max="5384" width="12.33203125" style="209" customWidth="1"/>
    <col min="5385" max="5632" width="9.109375" style="209"/>
    <col min="5633" max="5633" width="39.109375" style="209" customWidth="1"/>
    <col min="5634" max="5640" width="12.33203125" style="209" customWidth="1"/>
    <col min="5641" max="5888" width="9.109375" style="209"/>
    <col min="5889" max="5889" width="39.109375" style="209" customWidth="1"/>
    <col min="5890" max="5896" width="12.33203125" style="209" customWidth="1"/>
    <col min="5897" max="6144" width="9.109375" style="209"/>
    <col min="6145" max="6145" width="39.109375" style="209" customWidth="1"/>
    <col min="6146" max="6152" width="12.33203125" style="209" customWidth="1"/>
    <col min="6153" max="6400" width="9.109375" style="209"/>
    <col min="6401" max="6401" width="39.109375" style="209" customWidth="1"/>
    <col min="6402" max="6408" width="12.33203125" style="209" customWidth="1"/>
    <col min="6409" max="6656" width="9.109375" style="209"/>
    <col min="6657" max="6657" width="39.109375" style="209" customWidth="1"/>
    <col min="6658" max="6664" width="12.33203125" style="209" customWidth="1"/>
    <col min="6665" max="6912" width="9.109375" style="209"/>
    <col min="6913" max="6913" width="39.109375" style="209" customWidth="1"/>
    <col min="6914" max="6920" width="12.33203125" style="209" customWidth="1"/>
    <col min="6921" max="7168" width="9.109375" style="209"/>
    <col min="7169" max="7169" width="39.109375" style="209" customWidth="1"/>
    <col min="7170" max="7176" width="12.33203125" style="209" customWidth="1"/>
    <col min="7177" max="7424" width="9.109375" style="209"/>
    <col min="7425" max="7425" width="39.109375" style="209" customWidth="1"/>
    <col min="7426" max="7432" width="12.33203125" style="209" customWidth="1"/>
    <col min="7433" max="7680" width="9.109375" style="209"/>
    <col min="7681" max="7681" width="39.109375" style="209" customWidth="1"/>
    <col min="7682" max="7688" width="12.33203125" style="209" customWidth="1"/>
    <col min="7689" max="7936" width="9.109375" style="209"/>
    <col min="7937" max="7937" width="39.109375" style="209" customWidth="1"/>
    <col min="7938" max="7944" width="12.33203125" style="209" customWidth="1"/>
    <col min="7945" max="8192" width="9.109375" style="209"/>
    <col min="8193" max="8193" width="39.109375" style="209" customWidth="1"/>
    <col min="8194" max="8200" width="12.33203125" style="209" customWidth="1"/>
    <col min="8201" max="8448" width="9.109375" style="209"/>
    <col min="8449" max="8449" width="39.109375" style="209" customWidth="1"/>
    <col min="8450" max="8456" width="12.33203125" style="209" customWidth="1"/>
    <col min="8457" max="8704" width="9.109375" style="209"/>
    <col min="8705" max="8705" width="39.109375" style="209" customWidth="1"/>
    <col min="8706" max="8712" width="12.33203125" style="209" customWidth="1"/>
    <col min="8713" max="8960" width="9.109375" style="209"/>
    <col min="8961" max="8961" width="39.109375" style="209" customWidth="1"/>
    <col min="8962" max="8968" width="12.33203125" style="209" customWidth="1"/>
    <col min="8969" max="9216" width="9.109375" style="209"/>
    <col min="9217" max="9217" width="39.109375" style="209" customWidth="1"/>
    <col min="9218" max="9224" width="12.33203125" style="209" customWidth="1"/>
    <col min="9225" max="9472" width="9.109375" style="209"/>
    <col min="9473" max="9473" width="39.109375" style="209" customWidth="1"/>
    <col min="9474" max="9480" width="12.33203125" style="209" customWidth="1"/>
    <col min="9481" max="9728" width="9.109375" style="209"/>
    <col min="9729" max="9729" width="39.109375" style="209" customWidth="1"/>
    <col min="9730" max="9736" width="12.33203125" style="209" customWidth="1"/>
    <col min="9737" max="9984" width="9.109375" style="209"/>
    <col min="9985" max="9985" width="39.109375" style="209" customWidth="1"/>
    <col min="9986" max="9992" width="12.33203125" style="209" customWidth="1"/>
    <col min="9993" max="10240" width="9.109375" style="209"/>
    <col min="10241" max="10241" width="39.109375" style="209" customWidth="1"/>
    <col min="10242" max="10248" width="12.33203125" style="209" customWidth="1"/>
    <col min="10249" max="10496" width="9.109375" style="209"/>
    <col min="10497" max="10497" width="39.109375" style="209" customWidth="1"/>
    <col min="10498" max="10504" width="12.33203125" style="209" customWidth="1"/>
    <col min="10505" max="10752" width="9.109375" style="209"/>
    <col min="10753" max="10753" width="39.109375" style="209" customWidth="1"/>
    <col min="10754" max="10760" width="12.33203125" style="209" customWidth="1"/>
    <col min="10761" max="11008" width="9.109375" style="209"/>
    <col min="11009" max="11009" width="39.109375" style="209" customWidth="1"/>
    <col min="11010" max="11016" width="12.33203125" style="209" customWidth="1"/>
    <col min="11017" max="11264" width="9.109375" style="209"/>
    <col min="11265" max="11265" width="39.109375" style="209" customWidth="1"/>
    <col min="11266" max="11272" width="12.33203125" style="209" customWidth="1"/>
    <col min="11273" max="11520" width="9.109375" style="209"/>
    <col min="11521" max="11521" width="39.109375" style="209" customWidth="1"/>
    <col min="11522" max="11528" width="12.33203125" style="209" customWidth="1"/>
    <col min="11529" max="11776" width="9.109375" style="209"/>
    <col min="11777" max="11777" width="39.109375" style="209" customWidth="1"/>
    <col min="11778" max="11784" width="12.33203125" style="209" customWidth="1"/>
    <col min="11785" max="12032" width="9.109375" style="209"/>
    <col min="12033" max="12033" width="39.109375" style="209" customWidth="1"/>
    <col min="12034" max="12040" width="12.33203125" style="209" customWidth="1"/>
    <col min="12041" max="12288" width="9.109375" style="209"/>
    <col min="12289" max="12289" width="39.109375" style="209" customWidth="1"/>
    <col min="12290" max="12296" width="12.33203125" style="209" customWidth="1"/>
    <col min="12297" max="12544" width="9.109375" style="209"/>
    <col min="12545" max="12545" width="39.109375" style="209" customWidth="1"/>
    <col min="12546" max="12552" width="12.33203125" style="209" customWidth="1"/>
    <col min="12553" max="12800" width="9.109375" style="209"/>
    <col min="12801" max="12801" width="39.109375" style="209" customWidth="1"/>
    <col min="12802" max="12808" width="12.33203125" style="209" customWidth="1"/>
    <col min="12809" max="13056" width="9.109375" style="209"/>
    <col min="13057" max="13057" width="39.109375" style="209" customWidth="1"/>
    <col min="13058" max="13064" width="12.33203125" style="209" customWidth="1"/>
    <col min="13065" max="13312" width="9.109375" style="209"/>
    <col min="13313" max="13313" width="39.109375" style="209" customWidth="1"/>
    <col min="13314" max="13320" width="12.33203125" style="209" customWidth="1"/>
    <col min="13321" max="13568" width="9.109375" style="209"/>
    <col min="13569" max="13569" width="39.109375" style="209" customWidth="1"/>
    <col min="13570" max="13576" width="12.33203125" style="209" customWidth="1"/>
    <col min="13577" max="13824" width="9.109375" style="209"/>
    <col min="13825" max="13825" width="39.109375" style="209" customWidth="1"/>
    <col min="13826" max="13832" width="12.33203125" style="209" customWidth="1"/>
    <col min="13833" max="14080" width="9.109375" style="209"/>
    <col min="14081" max="14081" width="39.109375" style="209" customWidth="1"/>
    <col min="14082" max="14088" width="12.33203125" style="209" customWidth="1"/>
    <col min="14089" max="14336" width="9.109375" style="209"/>
    <col min="14337" max="14337" width="39.109375" style="209" customWidth="1"/>
    <col min="14338" max="14344" width="12.33203125" style="209" customWidth="1"/>
    <col min="14345" max="14592" width="9.109375" style="209"/>
    <col min="14593" max="14593" width="39.109375" style="209" customWidth="1"/>
    <col min="14594" max="14600" width="12.33203125" style="209" customWidth="1"/>
    <col min="14601" max="14848" width="9.109375" style="209"/>
    <col min="14849" max="14849" width="39.109375" style="209" customWidth="1"/>
    <col min="14850" max="14856" width="12.33203125" style="209" customWidth="1"/>
    <col min="14857" max="15104" width="9.109375" style="209"/>
    <col min="15105" max="15105" width="39.109375" style="209" customWidth="1"/>
    <col min="15106" max="15112" width="12.33203125" style="209" customWidth="1"/>
    <col min="15113" max="15360" width="9.109375" style="209"/>
    <col min="15361" max="15361" width="39.109375" style="209" customWidth="1"/>
    <col min="15362" max="15368" width="12.33203125" style="209" customWidth="1"/>
    <col min="15369" max="15616" width="9.109375" style="209"/>
    <col min="15617" max="15617" width="39.109375" style="209" customWidth="1"/>
    <col min="15618" max="15624" width="12.33203125" style="209" customWidth="1"/>
    <col min="15625" max="15872" width="9.109375" style="209"/>
    <col min="15873" max="15873" width="39.109375" style="209" customWidth="1"/>
    <col min="15874" max="15880" width="12.33203125" style="209" customWidth="1"/>
    <col min="15881" max="16128" width="9.109375" style="209"/>
    <col min="16129" max="16129" width="39.109375" style="209" customWidth="1"/>
    <col min="16130" max="16136" width="12.33203125" style="209" customWidth="1"/>
    <col min="16137" max="16384" width="9.109375" style="209"/>
  </cols>
  <sheetData>
    <row r="1" spans="1:8" s="1" customFormat="1" ht="18" customHeight="1" x14ac:dyDescent="0.35">
      <c r="A1" s="426" t="s">
        <v>456</v>
      </c>
      <c r="B1" s="29"/>
      <c r="C1" s="29"/>
      <c r="D1" s="148"/>
      <c r="E1" s="148"/>
      <c r="F1" s="148"/>
      <c r="G1" s="148"/>
      <c r="H1" s="148"/>
    </row>
    <row r="2" spans="1:8" s="1" customFormat="1" ht="18" customHeight="1" x14ac:dyDescent="0.35">
      <c r="A2" s="81" t="s">
        <v>457</v>
      </c>
      <c r="B2" s="29"/>
      <c r="C2" s="29"/>
      <c r="D2" s="33"/>
      <c r="E2" s="33"/>
      <c r="F2" s="33"/>
      <c r="G2" s="33"/>
      <c r="H2" s="33"/>
    </row>
    <row r="3" spans="1:8" s="1" customFormat="1" ht="14.25" customHeight="1" x14ac:dyDescent="0.35">
      <c r="A3" s="32"/>
      <c r="B3" s="29"/>
      <c r="C3" s="29"/>
      <c r="D3" s="33"/>
      <c r="E3" s="33"/>
      <c r="F3" s="33"/>
      <c r="G3" s="33"/>
      <c r="H3" s="33"/>
    </row>
    <row r="4" spans="1:8" ht="14.25" customHeight="1" x14ac:dyDescent="0.35">
      <c r="F4" s="455"/>
      <c r="G4" s="455"/>
      <c r="H4" s="455" t="s">
        <v>458</v>
      </c>
    </row>
    <row r="5" spans="1:8" ht="17.25" customHeight="1" x14ac:dyDescent="0.3">
      <c r="A5" s="393" t="s">
        <v>451</v>
      </c>
      <c r="B5" s="430" t="s">
        <v>266</v>
      </c>
      <c r="C5" s="430"/>
      <c r="D5" s="430"/>
      <c r="E5" s="430"/>
      <c r="F5" s="430"/>
      <c r="G5" s="430"/>
      <c r="H5" s="430"/>
    </row>
    <row r="6" spans="1:8" ht="17.25" customHeight="1" x14ac:dyDescent="0.3">
      <c r="A6" s="394" t="s">
        <v>452</v>
      </c>
      <c r="B6" s="395">
        <v>2017</v>
      </c>
      <c r="C6" s="395">
        <v>2018</v>
      </c>
      <c r="D6" s="395">
        <v>2019</v>
      </c>
      <c r="E6" s="395">
        <v>2020</v>
      </c>
      <c r="F6" s="395">
        <v>2020</v>
      </c>
      <c r="G6" s="395">
        <v>2021</v>
      </c>
      <c r="H6" s="395">
        <v>2022</v>
      </c>
    </row>
    <row r="7" spans="1:8" ht="3.75" customHeight="1" x14ac:dyDescent="0.35">
      <c r="A7" s="431"/>
      <c r="B7" s="432"/>
      <c r="C7" s="432"/>
      <c r="D7" s="432"/>
      <c r="E7" s="432"/>
      <c r="F7" s="432"/>
      <c r="G7" s="432"/>
      <c r="H7" s="432"/>
    </row>
    <row r="8" spans="1:8" ht="14.25" customHeight="1" x14ac:dyDescent="0.3">
      <c r="A8" s="433" t="s">
        <v>443</v>
      </c>
      <c r="B8" s="434">
        <f t="shared" ref="B8:H8" si="0">SUM(B9:B22)</f>
        <v>1942</v>
      </c>
      <c r="C8" s="434">
        <f t="shared" si="0"/>
        <v>2059</v>
      </c>
      <c r="D8" s="434">
        <f t="shared" si="0"/>
        <v>2247</v>
      </c>
      <c r="E8" s="434">
        <f t="shared" si="0"/>
        <v>3044</v>
      </c>
      <c r="F8" s="434">
        <f t="shared" si="0"/>
        <v>3044</v>
      </c>
      <c r="G8" s="434">
        <f t="shared" si="0"/>
        <v>2329</v>
      </c>
      <c r="H8" s="434">
        <f t="shared" si="0"/>
        <v>2257</v>
      </c>
    </row>
    <row r="9" spans="1:8" ht="15" customHeight="1" x14ac:dyDescent="0.3">
      <c r="A9" s="49" t="s">
        <v>453</v>
      </c>
      <c r="B9" s="435">
        <v>0</v>
      </c>
      <c r="C9" s="435">
        <v>0</v>
      </c>
      <c r="D9" s="435">
        <v>0</v>
      </c>
      <c r="E9" s="435">
        <v>0</v>
      </c>
      <c r="F9" s="435">
        <v>0</v>
      </c>
      <c r="G9" s="435">
        <v>0</v>
      </c>
      <c r="H9" s="435">
        <v>1</v>
      </c>
    </row>
    <row r="10" spans="1:8" ht="15" customHeight="1" x14ac:dyDescent="0.3">
      <c r="A10" s="49" t="s">
        <v>285</v>
      </c>
      <c r="B10" s="435">
        <v>54</v>
      </c>
      <c r="C10" s="435">
        <v>64</v>
      </c>
      <c r="D10" s="435">
        <v>72</v>
      </c>
      <c r="E10" s="435">
        <v>73</v>
      </c>
      <c r="F10" s="435">
        <v>73</v>
      </c>
      <c r="G10" s="435">
        <v>48</v>
      </c>
      <c r="H10" s="435">
        <v>57</v>
      </c>
    </row>
    <row r="11" spans="1:8" ht="15" customHeight="1" x14ac:dyDescent="0.3">
      <c r="A11" s="49" t="s">
        <v>286</v>
      </c>
      <c r="B11" s="435">
        <v>479</v>
      </c>
      <c r="C11" s="435">
        <v>511</v>
      </c>
      <c r="D11" s="435">
        <v>521</v>
      </c>
      <c r="E11" s="435">
        <v>772</v>
      </c>
      <c r="F11" s="435">
        <v>772</v>
      </c>
      <c r="G11" s="435">
        <v>633</v>
      </c>
      <c r="H11" s="435">
        <v>612</v>
      </c>
    </row>
    <row r="12" spans="1:8" ht="15" customHeight="1" x14ac:dyDescent="0.3">
      <c r="A12" s="49" t="s">
        <v>287</v>
      </c>
      <c r="B12" s="435">
        <v>940</v>
      </c>
      <c r="C12" s="435">
        <v>927</v>
      </c>
      <c r="D12" s="435">
        <v>1046</v>
      </c>
      <c r="E12" s="435">
        <v>1396</v>
      </c>
      <c r="F12" s="435">
        <v>1396</v>
      </c>
      <c r="G12" s="435">
        <v>1070</v>
      </c>
      <c r="H12" s="435">
        <v>974</v>
      </c>
    </row>
    <row r="13" spans="1:8" ht="15" customHeight="1" x14ac:dyDescent="0.3">
      <c r="A13" s="49" t="s">
        <v>288</v>
      </c>
      <c r="B13" s="435">
        <v>348</v>
      </c>
      <c r="C13" s="435">
        <v>387</v>
      </c>
      <c r="D13" s="435">
        <v>452</v>
      </c>
      <c r="E13" s="435">
        <v>612</v>
      </c>
      <c r="F13" s="435">
        <v>612</v>
      </c>
      <c r="G13" s="435">
        <v>423</v>
      </c>
      <c r="H13" s="435">
        <v>439</v>
      </c>
    </row>
    <row r="14" spans="1:8" ht="15" customHeight="1" x14ac:dyDescent="0.3">
      <c r="A14" s="49" t="s">
        <v>289</v>
      </c>
      <c r="B14" s="435">
        <v>74</v>
      </c>
      <c r="C14" s="435">
        <v>107</v>
      </c>
      <c r="D14" s="435">
        <v>99</v>
      </c>
      <c r="E14" s="435">
        <v>130</v>
      </c>
      <c r="F14" s="435">
        <v>130</v>
      </c>
      <c r="G14" s="435">
        <v>100</v>
      </c>
      <c r="H14" s="435">
        <v>127</v>
      </c>
    </row>
    <row r="15" spans="1:8" ht="15" customHeight="1" x14ac:dyDescent="0.3">
      <c r="A15" s="49" t="s">
        <v>290</v>
      </c>
      <c r="B15" s="435">
        <v>28</v>
      </c>
      <c r="C15" s="435">
        <v>41</v>
      </c>
      <c r="D15" s="435">
        <v>32</v>
      </c>
      <c r="E15" s="435">
        <v>37</v>
      </c>
      <c r="F15" s="435">
        <v>37</v>
      </c>
      <c r="G15" s="435">
        <v>35</v>
      </c>
      <c r="H15" s="435">
        <v>30</v>
      </c>
    </row>
    <row r="16" spans="1:8" ht="15" customHeight="1" x14ac:dyDescent="0.3">
      <c r="A16" s="49" t="s">
        <v>291</v>
      </c>
      <c r="B16" s="435">
        <v>14</v>
      </c>
      <c r="C16" s="435">
        <v>19</v>
      </c>
      <c r="D16" s="435">
        <v>17</v>
      </c>
      <c r="E16" s="435">
        <v>15</v>
      </c>
      <c r="F16" s="435">
        <v>15</v>
      </c>
      <c r="G16" s="435">
        <v>12</v>
      </c>
      <c r="H16" s="435">
        <v>8</v>
      </c>
    </row>
    <row r="17" spans="1:8" ht="15" customHeight="1" x14ac:dyDescent="0.3">
      <c r="A17" s="49" t="s">
        <v>292</v>
      </c>
      <c r="B17" s="435">
        <v>2</v>
      </c>
      <c r="C17" s="435">
        <v>3</v>
      </c>
      <c r="D17" s="435">
        <v>2</v>
      </c>
      <c r="E17" s="435">
        <v>3</v>
      </c>
      <c r="F17" s="435">
        <v>3</v>
      </c>
      <c r="G17" s="435">
        <v>5</v>
      </c>
      <c r="H17" s="435">
        <v>8</v>
      </c>
    </row>
    <row r="18" spans="1:8" ht="15" customHeight="1" x14ac:dyDescent="0.3">
      <c r="A18" s="49" t="s">
        <v>293</v>
      </c>
      <c r="B18" s="435">
        <v>1</v>
      </c>
      <c r="C18" s="435">
        <v>0</v>
      </c>
      <c r="D18" s="435">
        <v>3</v>
      </c>
      <c r="E18" s="435">
        <v>4</v>
      </c>
      <c r="F18" s="435">
        <v>4</v>
      </c>
      <c r="G18" s="435">
        <v>3</v>
      </c>
      <c r="H18" s="435">
        <v>1</v>
      </c>
    </row>
    <row r="19" spans="1:8" ht="15" customHeight="1" x14ac:dyDescent="0.3">
      <c r="A19" s="49" t="s">
        <v>294</v>
      </c>
      <c r="B19" s="435">
        <v>1</v>
      </c>
      <c r="C19" s="435">
        <v>0</v>
      </c>
      <c r="D19" s="435">
        <v>2</v>
      </c>
      <c r="E19" s="435">
        <v>1</v>
      </c>
      <c r="F19" s="435">
        <v>1</v>
      </c>
      <c r="G19" s="435">
        <v>0</v>
      </c>
      <c r="H19" s="435">
        <v>0</v>
      </c>
    </row>
    <row r="20" spans="1:8" ht="15" customHeight="1" x14ac:dyDescent="0.3">
      <c r="A20" s="49" t="s">
        <v>295</v>
      </c>
      <c r="B20" s="435">
        <v>1</v>
      </c>
      <c r="C20" s="435">
        <v>0</v>
      </c>
      <c r="D20" s="435">
        <v>1</v>
      </c>
      <c r="E20" s="435">
        <v>1</v>
      </c>
      <c r="F20" s="435">
        <v>1</v>
      </c>
      <c r="G20" s="435">
        <v>0</v>
      </c>
      <c r="H20" s="435">
        <v>0</v>
      </c>
    </row>
    <row r="21" spans="1:8" ht="15" customHeight="1" x14ac:dyDescent="0.3">
      <c r="A21" s="49" t="s">
        <v>454</v>
      </c>
      <c r="B21" s="435">
        <v>0</v>
      </c>
      <c r="C21" s="435">
        <v>0</v>
      </c>
      <c r="D21" s="435">
        <v>0</v>
      </c>
      <c r="E21" s="435">
        <v>0</v>
      </c>
      <c r="F21" s="435">
        <v>0</v>
      </c>
      <c r="G21" s="435">
        <v>0</v>
      </c>
      <c r="H21" s="435">
        <v>0</v>
      </c>
    </row>
    <row r="22" spans="1:8" ht="15" customHeight="1" x14ac:dyDescent="0.3">
      <c r="A22" s="49" t="s">
        <v>455</v>
      </c>
      <c r="B22" s="435">
        <v>0</v>
      </c>
      <c r="C22" s="435">
        <v>0</v>
      </c>
      <c r="D22" s="435">
        <v>0</v>
      </c>
      <c r="E22" s="435">
        <v>0</v>
      </c>
      <c r="F22" s="435">
        <v>0</v>
      </c>
      <c r="G22" s="435">
        <v>0</v>
      </c>
      <c r="H22" s="435">
        <v>0</v>
      </c>
    </row>
    <row r="23" spans="1:8" ht="9.75" customHeight="1" x14ac:dyDescent="0.3">
      <c r="A23" s="49"/>
      <c r="B23" s="435"/>
      <c r="C23" s="435"/>
      <c r="D23" s="435"/>
      <c r="E23" s="435"/>
      <c r="F23" s="435"/>
      <c r="G23" s="435"/>
      <c r="H23" s="435"/>
    </row>
    <row r="24" spans="1:8" ht="14.25" customHeight="1" x14ac:dyDescent="0.3">
      <c r="A24" s="433" t="s">
        <v>445</v>
      </c>
      <c r="B24" s="434">
        <f t="shared" ref="B24:H24" si="1">SUM(B25:B38)</f>
        <v>133</v>
      </c>
      <c r="C24" s="434">
        <f t="shared" si="1"/>
        <v>116</v>
      </c>
      <c r="D24" s="434">
        <f t="shared" si="1"/>
        <v>120</v>
      </c>
      <c r="E24" s="434">
        <f t="shared" si="1"/>
        <v>123</v>
      </c>
      <c r="F24" s="434">
        <f t="shared" si="1"/>
        <v>123</v>
      </c>
      <c r="G24" s="434">
        <f t="shared" si="1"/>
        <v>58</v>
      </c>
      <c r="H24" s="434">
        <f t="shared" si="1"/>
        <v>142</v>
      </c>
    </row>
    <row r="25" spans="1:8" ht="15" customHeight="1" x14ac:dyDescent="0.3">
      <c r="A25" s="49" t="s">
        <v>453</v>
      </c>
      <c r="B25" s="435">
        <v>0</v>
      </c>
      <c r="C25" s="435">
        <v>0</v>
      </c>
      <c r="D25" s="435">
        <v>0</v>
      </c>
      <c r="E25" s="435">
        <v>0</v>
      </c>
      <c r="F25" s="435">
        <v>0</v>
      </c>
      <c r="G25" s="435">
        <v>0</v>
      </c>
      <c r="H25" s="435">
        <v>0</v>
      </c>
    </row>
    <row r="26" spans="1:8" ht="15" customHeight="1" x14ac:dyDescent="0.3">
      <c r="A26" s="49" t="s">
        <v>285</v>
      </c>
      <c r="B26" s="435">
        <v>0</v>
      </c>
      <c r="C26" s="435">
        <v>0</v>
      </c>
      <c r="D26" s="435">
        <v>0</v>
      </c>
      <c r="E26" s="435">
        <v>0</v>
      </c>
      <c r="F26" s="435">
        <v>0</v>
      </c>
      <c r="G26" s="435">
        <v>0</v>
      </c>
      <c r="H26" s="435">
        <v>0</v>
      </c>
    </row>
    <row r="27" spans="1:8" ht="15" customHeight="1" x14ac:dyDescent="0.3">
      <c r="A27" s="49" t="s">
        <v>286</v>
      </c>
      <c r="B27" s="435">
        <v>13</v>
      </c>
      <c r="C27" s="435">
        <v>11</v>
      </c>
      <c r="D27" s="435">
        <v>5</v>
      </c>
      <c r="E27" s="435">
        <v>9</v>
      </c>
      <c r="F27" s="435">
        <v>9</v>
      </c>
      <c r="G27" s="435">
        <v>4</v>
      </c>
      <c r="H27" s="435">
        <v>6</v>
      </c>
    </row>
    <row r="28" spans="1:8" ht="15" customHeight="1" x14ac:dyDescent="0.3">
      <c r="A28" s="49" t="s">
        <v>287</v>
      </c>
      <c r="B28" s="435">
        <v>46</v>
      </c>
      <c r="C28" s="435">
        <v>41</v>
      </c>
      <c r="D28" s="435">
        <v>46</v>
      </c>
      <c r="E28" s="435">
        <v>41</v>
      </c>
      <c r="F28" s="435">
        <v>41</v>
      </c>
      <c r="G28" s="435">
        <v>13</v>
      </c>
      <c r="H28" s="435">
        <v>35</v>
      </c>
    </row>
    <row r="29" spans="1:8" ht="15" customHeight="1" x14ac:dyDescent="0.3">
      <c r="A29" s="49" t="s">
        <v>288</v>
      </c>
      <c r="B29" s="435">
        <v>49</v>
      </c>
      <c r="C29" s="435">
        <v>46</v>
      </c>
      <c r="D29" s="435">
        <v>40</v>
      </c>
      <c r="E29" s="435">
        <v>46</v>
      </c>
      <c r="F29" s="435">
        <v>46</v>
      </c>
      <c r="G29" s="435">
        <v>22</v>
      </c>
      <c r="H29" s="435">
        <v>62</v>
      </c>
    </row>
    <row r="30" spans="1:8" ht="15" customHeight="1" x14ac:dyDescent="0.3">
      <c r="A30" s="49" t="s">
        <v>289</v>
      </c>
      <c r="B30" s="435">
        <v>13</v>
      </c>
      <c r="C30" s="435">
        <v>11</v>
      </c>
      <c r="D30" s="435">
        <v>17</v>
      </c>
      <c r="E30" s="435">
        <v>18</v>
      </c>
      <c r="F30" s="435">
        <v>18</v>
      </c>
      <c r="G30" s="435">
        <v>14</v>
      </c>
      <c r="H30" s="435">
        <v>25</v>
      </c>
    </row>
    <row r="31" spans="1:8" ht="15" customHeight="1" x14ac:dyDescent="0.3">
      <c r="A31" s="49" t="s">
        <v>290</v>
      </c>
      <c r="B31" s="435">
        <v>3</v>
      </c>
      <c r="C31" s="435">
        <v>4</v>
      </c>
      <c r="D31" s="435">
        <v>6</v>
      </c>
      <c r="E31" s="435">
        <v>6</v>
      </c>
      <c r="F31" s="435">
        <v>6</v>
      </c>
      <c r="G31" s="435">
        <v>3</v>
      </c>
      <c r="H31" s="435">
        <v>6</v>
      </c>
    </row>
    <row r="32" spans="1:8" ht="15" customHeight="1" x14ac:dyDescent="0.3">
      <c r="A32" s="49" t="s">
        <v>291</v>
      </c>
      <c r="B32" s="435">
        <v>6</v>
      </c>
      <c r="C32" s="435">
        <v>1</v>
      </c>
      <c r="D32" s="435">
        <v>1</v>
      </c>
      <c r="E32" s="435">
        <v>1</v>
      </c>
      <c r="F32" s="435">
        <v>1</v>
      </c>
      <c r="G32" s="435">
        <v>2</v>
      </c>
      <c r="H32" s="435">
        <v>5</v>
      </c>
    </row>
    <row r="33" spans="1:8" ht="15" customHeight="1" x14ac:dyDescent="0.3">
      <c r="A33" s="49" t="s">
        <v>292</v>
      </c>
      <c r="B33" s="435">
        <v>1</v>
      </c>
      <c r="C33" s="435">
        <v>1</v>
      </c>
      <c r="D33" s="435">
        <v>2</v>
      </c>
      <c r="E33" s="435">
        <v>2</v>
      </c>
      <c r="F33" s="435">
        <v>2</v>
      </c>
      <c r="G33" s="435">
        <v>0</v>
      </c>
      <c r="H33" s="435">
        <v>1</v>
      </c>
    </row>
    <row r="34" spans="1:8" ht="15" customHeight="1" x14ac:dyDescent="0.3">
      <c r="A34" s="49" t="s">
        <v>293</v>
      </c>
      <c r="B34" s="435">
        <v>0</v>
      </c>
      <c r="C34" s="435">
        <v>1</v>
      </c>
      <c r="D34" s="435">
        <v>1</v>
      </c>
      <c r="E34" s="435">
        <v>0</v>
      </c>
      <c r="F34" s="435">
        <v>0</v>
      </c>
      <c r="G34" s="435">
        <v>0</v>
      </c>
      <c r="H34" s="435">
        <v>0</v>
      </c>
    </row>
    <row r="35" spans="1:8" ht="15" customHeight="1" x14ac:dyDescent="0.3">
      <c r="A35" s="49" t="s">
        <v>294</v>
      </c>
      <c r="B35" s="435">
        <v>2</v>
      </c>
      <c r="C35" s="435">
        <v>0</v>
      </c>
      <c r="D35" s="435">
        <v>1</v>
      </c>
      <c r="E35" s="435">
        <v>0</v>
      </c>
      <c r="F35" s="435">
        <v>0</v>
      </c>
      <c r="G35" s="435">
        <v>0</v>
      </c>
      <c r="H35" s="435">
        <v>1</v>
      </c>
    </row>
    <row r="36" spans="1:8" ht="15" customHeight="1" x14ac:dyDescent="0.3">
      <c r="A36" s="49" t="s">
        <v>295</v>
      </c>
      <c r="B36" s="435">
        <v>0</v>
      </c>
      <c r="C36" s="435">
        <v>0</v>
      </c>
      <c r="D36" s="435">
        <v>0</v>
      </c>
      <c r="E36" s="435">
        <v>0</v>
      </c>
      <c r="F36" s="435">
        <v>0</v>
      </c>
      <c r="G36" s="435">
        <v>0</v>
      </c>
      <c r="H36" s="435">
        <v>1</v>
      </c>
    </row>
    <row r="37" spans="1:8" ht="15" customHeight="1" x14ac:dyDescent="0.3">
      <c r="A37" s="49" t="s">
        <v>454</v>
      </c>
      <c r="B37" s="435">
        <v>0</v>
      </c>
      <c r="C37" s="435">
        <v>0</v>
      </c>
      <c r="D37" s="435">
        <v>1</v>
      </c>
      <c r="E37" s="435">
        <v>0</v>
      </c>
      <c r="F37" s="435">
        <v>0</v>
      </c>
      <c r="G37" s="435">
        <v>0</v>
      </c>
      <c r="H37" s="435">
        <v>0</v>
      </c>
    </row>
    <row r="38" spans="1:8" ht="15" customHeight="1" x14ac:dyDescent="0.3">
      <c r="A38" s="49" t="s">
        <v>455</v>
      </c>
      <c r="B38" s="435">
        <v>0</v>
      </c>
      <c r="C38" s="435">
        <v>0</v>
      </c>
      <c r="D38" s="435">
        <v>0</v>
      </c>
      <c r="E38" s="435">
        <v>0</v>
      </c>
      <c r="F38" s="435">
        <v>0</v>
      </c>
      <c r="G38" s="435">
        <v>0</v>
      </c>
      <c r="H38" s="435">
        <v>0</v>
      </c>
    </row>
    <row r="39" spans="1:8" ht="9.75" customHeight="1" x14ac:dyDescent="0.3">
      <c r="A39" s="321"/>
      <c r="B39" s="51"/>
      <c r="C39" s="51"/>
      <c r="D39" s="51"/>
      <c r="E39" s="51"/>
      <c r="F39" s="51"/>
      <c r="G39" s="51"/>
      <c r="H39" s="51"/>
    </row>
    <row r="40" spans="1:8" ht="14.25" customHeight="1" x14ac:dyDescent="0.3">
      <c r="A40" s="433" t="s">
        <v>446</v>
      </c>
      <c r="B40" s="434">
        <f t="shared" ref="B40:H40" si="2">SUM(B41:B54)</f>
        <v>60</v>
      </c>
      <c r="C40" s="434">
        <f t="shared" si="2"/>
        <v>76</v>
      </c>
      <c r="D40" s="434">
        <f t="shared" si="2"/>
        <v>79</v>
      </c>
      <c r="E40" s="434">
        <f t="shared" si="2"/>
        <v>65</v>
      </c>
      <c r="F40" s="434">
        <f t="shared" si="2"/>
        <v>65</v>
      </c>
      <c r="G40" s="434">
        <f t="shared" si="2"/>
        <v>33</v>
      </c>
      <c r="H40" s="434">
        <f t="shared" si="2"/>
        <v>57</v>
      </c>
    </row>
    <row r="41" spans="1:8" ht="15" customHeight="1" x14ac:dyDescent="0.3">
      <c r="A41" s="49" t="s">
        <v>453</v>
      </c>
      <c r="B41" s="435">
        <v>0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  <c r="H41" s="435">
        <v>0</v>
      </c>
    </row>
    <row r="42" spans="1:8" ht="15" customHeight="1" x14ac:dyDescent="0.3">
      <c r="A42" s="49" t="s">
        <v>285</v>
      </c>
      <c r="B42" s="435">
        <v>3</v>
      </c>
      <c r="C42" s="435">
        <v>3</v>
      </c>
      <c r="D42" s="435">
        <v>0</v>
      </c>
      <c r="E42" s="435">
        <v>1</v>
      </c>
      <c r="F42" s="435">
        <v>1</v>
      </c>
      <c r="G42" s="435">
        <v>0</v>
      </c>
      <c r="H42" s="435">
        <v>2</v>
      </c>
    </row>
    <row r="43" spans="1:8" ht="15" customHeight="1" x14ac:dyDescent="0.3">
      <c r="A43" s="49" t="s">
        <v>286</v>
      </c>
      <c r="B43" s="435">
        <v>15</v>
      </c>
      <c r="C43" s="435">
        <v>13</v>
      </c>
      <c r="D43" s="435">
        <v>14</v>
      </c>
      <c r="E43" s="435">
        <v>15</v>
      </c>
      <c r="F43" s="435">
        <v>15</v>
      </c>
      <c r="G43" s="435">
        <v>6</v>
      </c>
      <c r="H43" s="435">
        <v>9</v>
      </c>
    </row>
    <row r="44" spans="1:8" ht="15" customHeight="1" x14ac:dyDescent="0.3">
      <c r="A44" s="49" t="s">
        <v>287</v>
      </c>
      <c r="B44" s="435">
        <v>19</v>
      </c>
      <c r="C44" s="435">
        <v>34</v>
      </c>
      <c r="D44" s="435">
        <v>32</v>
      </c>
      <c r="E44" s="435">
        <v>24</v>
      </c>
      <c r="F44" s="435">
        <v>24</v>
      </c>
      <c r="G44" s="435">
        <v>11</v>
      </c>
      <c r="H44" s="435">
        <v>25</v>
      </c>
    </row>
    <row r="45" spans="1:8" ht="15" customHeight="1" x14ac:dyDescent="0.3">
      <c r="A45" s="49" t="s">
        <v>288</v>
      </c>
      <c r="B45" s="435">
        <v>13</v>
      </c>
      <c r="C45" s="435">
        <v>16</v>
      </c>
      <c r="D45" s="435">
        <v>20</v>
      </c>
      <c r="E45" s="435">
        <v>14</v>
      </c>
      <c r="F45" s="435">
        <v>14</v>
      </c>
      <c r="G45" s="435">
        <v>10</v>
      </c>
      <c r="H45" s="435">
        <v>17</v>
      </c>
    </row>
    <row r="46" spans="1:8" ht="15" customHeight="1" x14ac:dyDescent="0.3">
      <c r="A46" s="49" t="s">
        <v>289</v>
      </c>
      <c r="B46" s="435">
        <v>8</v>
      </c>
      <c r="C46" s="435">
        <v>6</v>
      </c>
      <c r="D46" s="435">
        <v>7</v>
      </c>
      <c r="E46" s="435">
        <v>4</v>
      </c>
      <c r="F46" s="435">
        <v>4</v>
      </c>
      <c r="G46" s="435">
        <v>3</v>
      </c>
      <c r="H46" s="435">
        <v>2</v>
      </c>
    </row>
    <row r="47" spans="1:8" ht="15" customHeight="1" x14ac:dyDescent="0.3">
      <c r="A47" s="49" t="s">
        <v>290</v>
      </c>
      <c r="B47" s="435">
        <v>1</v>
      </c>
      <c r="C47" s="435">
        <v>2</v>
      </c>
      <c r="D47" s="435">
        <v>3</v>
      </c>
      <c r="E47" s="435">
        <v>2</v>
      </c>
      <c r="F47" s="435">
        <v>2</v>
      </c>
      <c r="G47" s="435">
        <v>2</v>
      </c>
      <c r="H47" s="435">
        <v>2</v>
      </c>
    </row>
    <row r="48" spans="1:8" ht="15" customHeight="1" x14ac:dyDescent="0.3">
      <c r="A48" s="49" t="s">
        <v>291</v>
      </c>
      <c r="B48" s="435">
        <v>0</v>
      </c>
      <c r="C48" s="435">
        <v>1</v>
      </c>
      <c r="D48" s="435">
        <v>1</v>
      </c>
      <c r="E48" s="435">
        <v>3</v>
      </c>
      <c r="F48" s="435">
        <v>3</v>
      </c>
      <c r="G48" s="435">
        <v>1</v>
      </c>
      <c r="H48" s="435">
        <v>0</v>
      </c>
    </row>
    <row r="49" spans="1:8" ht="15" customHeight="1" x14ac:dyDescent="0.3">
      <c r="A49" s="49" t="s">
        <v>292</v>
      </c>
      <c r="B49" s="435">
        <v>1</v>
      </c>
      <c r="C49" s="435">
        <v>1</v>
      </c>
      <c r="D49" s="435">
        <v>2</v>
      </c>
      <c r="E49" s="435">
        <v>0</v>
      </c>
      <c r="F49" s="435">
        <v>0</v>
      </c>
      <c r="G49" s="435">
        <v>0</v>
      </c>
      <c r="H49" s="435">
        <v>0</v>
      </c>
    </row>
    <row r="50" spans="1:8" ht="15" customHeight="1" x14ac:dyDescent="0.3">
      <c r="A50" s="49" t="s">
        <v>293</v>
      </c>
      <c r="B50" s="435">
        <v>0</v>
      </c>
      <c r="C50" s="435">
        <v>0</v>
      </c>
      <c r="D50" s="435">
        <v>0</v>
      </c>
      <c r="E50" s="435">
        <v>1</v>
      </c>
      <c r="F50" s="435">
        <v>1</v>
      </c>
      <c r="G50" s="435">
        <v>0</v>
      </c>
      <c r="H50" s="435">
        <v>0</v>
      </c>
    </row>
    <row r="51" spans="1:8" ht="15" customHeight="1" x14ac:dyDescent="0.3">
      <c r="A51" s="49" t="s">
        <v>294</v>
      </c>
      <c r="B51" s="435">
        <v>0</v>
      </c>
      <c r="C51" s="435">
        <v>0</v>
      </c>
      <c r="D51" s="435">
        <v>0</v>
      </c>
      <c r="E51" s="435">
        <v>1</v>
      </c>
      <c r="F51" s="435">
        <v>1</v>
      </c>
      <c r="G51" s="435">
        <v>0</v>
      </c>
      <c r="H51" s="435">
        <v>0</v>
      </c>
    </row>
    <row r="52" spans="1:8" ht="15" customHeight="1" x14ac:dyDescent="0.3">
      <c r="A52" s="49" t="s">
        <v>295</v>
      </c>
      <c r="B52" s="435">
        <v>0</v>
      </c>
      <c r="C52" s="435">
        <v>0</v>
      </c>
      <c r="D52" s="435">
        <v>0</v>
      </c>
      <c r="E52" s="435">
        <v>0</v>
      </c>
      <c r="F52" s="435">
        <v>0</v>
      </c>
      <c r="G52" s="435">
        <v>0</v>
      </c>
      <c r="H52" s="435">
        <v>0</v>
      </c>
    </row>
    <row r="53" spans="1:8" ht="15" customHeight="1" x14ac:dyDescent="0.3">
      <c r="A53" s="49" t="s">
        <v>454</v>
      </c>
      <c r="B53" s="435">
        <v>0</v>
      </c>
      <c r="C53" s="435">
        <v>0</v>
      </c>
      <c r="D53" s="435">
        <v>0</v>
      </c>
      <c r="E53" s="435">
        <v>0</v>
      </c>
      <c r="F53" s="435">
        <v>0</v>
      </c>
      <c r="G53" s="435">
        <v>0</v>
      </c>
      <c r="H53" s="435">
        <v>0</v>
      </c>
    </row>
    <row r="54" spans="1:8" ht="15" customHeight="1" x14ac:dyDescent="0.3">
      <c r="A54" s="49" t="s">
        <v>455</v>
      </c>
      <c r="B54" s="435">
        <v>0</v>
      </c>
      <c r="C54" s="435">
        <v>0</v>
      </c>
      <c r="D54" s="435">
        <v>0</v>
      </c>
      <c r="E54" s="435">
        <v>0</v>
      </c>
      <c r="F54" s="435">
        <v>0</v>
      </c>
      <c r="G54" s="435">
        <v>0</v>
      </c>
      <c r="H54" s="435">
        <v>0</v>
      </c>
    </row>
    <row r="55" spans="1:8" ht="3.75" customHeight="1" x14ac:dyDescent="0.3"/>
    <row r="56" spans="1:8" ht="3.75" customHeight="1" x14ac:dyDescent="0.3">
      <c r="A56" s="451"/>
      <c r="B56" s="452"/>
      <c r="C56" s="452"/>
      <c r="D56" s="452"/>
      <c r="E56" s="452"/>
      <c r="F56" s="452"/>
      <c r="G56" s="452"/>
      <c r="H56" s="452"/>
    </row>
    <row r="57" spans="1:8" ht="14.25" customHeight="1" x14ac:dyDescent="0.3">
      <c r="A57" s="433" t="s">
        <v>111</v>
      </c>
      <c r="B57" s="434">
        <f t="shared" ref="B57:G57" si="3">SUM(B58:B71)</f>
        <v>2135</v>
      </c>
      <c r="C57" s="434">
        <f t="shared" si="3"/>
        <v>2251</v>
      </c>
      <c r="D57" s="434">
        <f t="shared" si="3"/>
        <v>2446</v>
      </c>
      <c r="E57" s="434">
        <f t="shared" si="3"/>
        <v>3232</v>
      </c>
      <c r="F57" s="434">
        <f t="shared" si="3"/>
        <v>3232</v>
      </c>
      <c r="G57" s="434">
        <f t="shared" si="3"/>
        <v>2420</v>
      </c>
      <c r="H57" s="434">
        <f>SUM(H58:H71)</f>
        <v>2456</v>
      </c>
    </row>
    <row r="58" spans="1:8" ht="15" customHeight="1" x14ac:dyDescent="0.3">
      <c r="A58" s="49" t="s">
        <v>453</v>
      </c>
      <c r="B58" s="435">
        <f t="shared" ref="B58:H71" si="4">SUM(B9+B25+B41)</f>
        <v>0</v>
      </c>
      <c r="C58" s="435">
        <f t="shared" si="4"/>
        <v>0</v>
      </c>
      <c r="D58" s="435">
        <f t="shared" si="4"/>
        <v>0</v>
      </c>
      <c r="E58" s="435">
        <f t="shared" si="4"/>
        <v>0</v>
      </c>
      <c r="F58" s="435">
        <f t="shared" si="4"/>
        <v>0</v>
      </c>
      <c r="G58" s="435">
        <f t="shared" si="4"/>
        <v>0</v>
      </c>
      <c r="H58" s="435">
        <f t="shared" si="4"/>
        <v>1</v>
      </c>
    </row>
    <row r="59" spans="1:8" ht="15" customHeight="1" x14ac:dyDescent="0.3">
      <c r="A59" s="49" t="s">
        <v>285</v>
      </c>
      <c r="B59" s="435">
        <f t="shared" si="4"/>
        <v>57</v>
      </c>
      <c r="C59" s="435">
        <f t="shared" si="4"/>
        <v>67</v>
      </c>
      <c r="D59" s="435">
        <f t="shared" si="4"/>
        <v>72</v>
      </c>
      <c r="E59" s="435">
        <f t="shared" si="4"/>
        <v>74</v>
      </c>
      <c r="F59" s="435">
        <f t="shared" si="4"/>
        <v>74</v>
      </c>
      <c r="G59" s="435">
        <f t="shared" si="4"/>
        <v>48</v>
      </c>
      <c r="H59" s="435">
        <f t="shared" si="4"/>
        <v>59</v>
      </c>
    </row>
    <row r="60" spans="1:8" ht="15" customHeight="1" x14ac:dyDescent="0.3">
      <c r="A60" s="49" t="s">
        <v>286</v>
      </c>
      <c r="B60" s="435">
        <f t="shared" si="4"/>
        <v>507</v>
      </c>
      <c r="C60" s="435">
        <f t="shared" si="4"/>
        <v>535</v>
      </c>
      <c r="D60" s="435">
        <f t="shared" si="4"/>
        <v>540</v>
      </c>
      <c r="E60" s="435">
        <f t="shared" si="4"/>
        <v>796</v>
      </c>
      <c r="F60" s="435">
        <f t="shared" si="4"/>
        <v>796</v>
      </c>
      <c r="G60" s="435">
        <f t="shared" si="4"/>
        <v>643</v>
      </c>
      <c r="H60" s="435">
        <f t="shared" si="4"/>
        <v>627</v>
      </c>
    </row>
    <row r="61" spans="1:8" ht="15" customHeight="1" x14ac:dyDescent="0.3">
      <c r="A61" s="49" t="s">
        <v>287</v>
      </c>
      <c r="B61" s="435">
        <f t="shared" si="4"/>
        <v>1005</v>
      </c>
      <c r="C61" s="435">
        <f t="shared" si="4"/>
        <v>1002</v>
      </c>
      <c r="D61" s="435">
        <f t="shared" si="4"/>
        <v>1124</v>
      </c>
      <c r="E61" s="435">
        <f t="shared" si="4"/>
        <v>1461</v>
      </c>
      <c r="F61" s="435">
        <f t="shared" si="4"/>
        <v>1461</v>
      </c>
      <c r="G61" s="435">
        <f t="shared" si="4"/>
        <v>1094</v>
      </c>
      <c r="H61" s="435">
        <f t="shared" si="4"/>
        <v>1034</v>
      </c>
    </row>
    <row r="62" spans="1:8" ht="15" customHeight="1" x14ac:dyDescent="0.3">
      <c r="A62" s="49" t="s">
        <v>288</v>
      </c>
      <c r="B62" s="435">
        <f t="shared" si="4"/>
        <v>410</v>
      </c>
      <c r="C62" s="435">
        <f t="shared" si="4"/>
        <v>449</v>
      </c>
      <c r="D62" s="435">
        <f t="shared" si="4"/>
        <v>512</v>
      </c>
      <c r="E62" s="435">
        <f t="shared" si="4"/>
        <v>672</v>
      </c>
      <c r="F62" s="435">
        <f t="shared" si="4"/>
        <v>672</v>
      </c>
      <c r="G62" s="435">
        <f t="shared" si="4"/>
        <v>455</v>
      </c>
      <c r="H62" s="435">
        <f t="shared" si="4"/>
        <v>518</v>
      </c>
    </row>
    <row r="63" spans="1:8" ht="15" customHeight="1" x14ac:dyDescent="0.3">
      <c r="A63" s="49" t="s">
        <v>289</v>
      </c>
      <c r="B63" s="435">
        <f t="shared" si="4"/>
        <v>95</v>
      </c>
      <c r="C63" s="435">
        <f t="shared" si="4"/>
        <v>124</v>
      </c>
      <c r="D63" s="435">
        <f t="shared" si="4"/>
        <v>123</v>
      </c>
      <c r="E63" s="435">
        <f t="shared" si="4"/>
        <v>152</v>
      </c>
      <c r="F63" s="435">
        <f t="shared" si="4"/>
        <v>152</v>
      </c>
      <c r="G63" s="435">
        <f t="shared" si="4"/>
        <v>117</v>
      </c>
      <c r="H63" s="435">
        <f t="shared" si="4"/>
        <v>154</v>
      </c>
    </row>
    <row r="64" spans="1:8" ht="15" customHeight="1" x14ac:dyDescent="0.3">
      <c r="A64" s="49" t="s">
        <v>290</v>
      </c>
      <c r="B64" s="435">
        <f t="shared" si="4"/>
        <v>32</v>
      </c>
      <c r="C64" s="435">
        <f t="shared" si="4"/>
        <v>47</v>
      </c>
      <c r="D64" s="435">
        <f t="shared" si="4"/>
        <v>41</v>
      </c>
      <c r="E64" s="435">
        <f t="shared" si="4"/>
        <v>45</v>
      </c>
      <c r="F64" s="435">
        <f t="shared" si="4"/>
        <v>45</v>
      </c>
      <c r="G64" s="435">
        <f t="shared" si="4"/>
        <v>40</v>
      </c>
      <c r="H64" s="435">
        <f t="shared" si="4"/>
        <v>38</v>
      </c>
    </row>
    <row r="65" spans="1:8" ht="15" customHeight="1" x14ac:dyDescent="0.3">
      <c r="A65" s="49" t="s">
        <v>291</v>
      </c>
      <c r="B65" s="435">
        <f t="shared" si="4"/>
        <v>20</v>
      </c>
      <c r="C65" s="435">
        <f t="shared" si="4"/>
        <v>21</v>
      </c>
      <c r="D65" s="435">
        <f t="shared" si="4"/>
        <v>19</v>
      </c>
      <c r="E65" s="435">
        <f t="shared" si="4"/>
        <v>19</v>
      </c>
      <c r="F65" s="435">
        <f t="shared" si="4"/>
        <v>19</v>
      </c>
      <c r="G65" s="435">
        <f t="shared" si="4"/>
        <v>15</v>
      </c>
      <c r="H65" s="435">
        <f t="shared" si="4"/>
        <v>13</v>
      </c>
    </row>
    <row r="66" spans="1:8" ht="15" customHeight="1" x14ac:dyDescent="0.3">
      <c r="A66" s="49" t="s">
        <v>292</v>
      </c>
      <c r="B66" s="435">
        <f t="shared" si="4"/>
        <v>4</v>
      </c>
      <c r="C66" s="435">
        <f t="shared" si="4"/>
        <v>5</v>
      </c>
      <c r="D66" s="435">
        <f t="shared" si="4"/>
        <v>6</v>
      </c>
      <c r="E66" s="435">
        <f t="shared" si="4"/>
        <v>5</v>
      </c>
      <c r="F66" s="435">
        <f t="shared" si="4"/>
        <v>5</v>
      </c>
      <c r="G66" s="435">
        <f t="shared" si="4"/>
        <v>5</v>
      </c>
      <c r="H66" s="435">
        <f t="shared" si="4"/>
        <v>9</v>
      </c>
    </row>
    <row r="67" spans="1:8" ht="15" customHeight="1" x14ac:dyDescent="0.3">
      <c r="A67" s="49" t="s">
        <v>293</v>
      </c>
      <c r="B67" s="435">
        <f t="shared" si="4"/>
        <v>1</v>
      </c>
      <c r="C67" s="435">
        <f t="shared" si="4"/>
        <v>1</v>
      </c>
      <c r="D67" s="435">
        <f t="shared" si="4"/>
        <v>4</v>
      </c>
      <c r="E67" s="435">
        <f t="shared" si="4"/>
        <v>5</v>
      </c>
      <c r="F67" s="435">
        <f t="shared" si="4"/>
        <v>5</v>
      </c>
      <c r="G67" s="435">
        <f t="shared" si="4"/>
        <v>3</v>
      </c>
      <c r="H67" s="435">
        <f t="shared" si="4"/>
        <v>1</v>
      </c>
    </row>
    <row r="68" spans="1:8" ht="15" customHeight="1" x14ac:dyDescent="0.3">
      <c r="A68" s="49" t="s">
        <v>294</v>
      </c>
      <c r="B68" s="435">
        <f t="shared" si="4"/>
        <v>3</v>
      </c>
      <c r="C68" s="435">
        <f t="shared" si="4"/>
        <v>0</v>
      </c>
      <c r="D68" s="435">
        <f t="shared" si="4"/>
        <v>3</v>
      </c>
      <c r="E68" s="435">
        <f t="shared" si="4"/>
        <v>2</v>
      </c>
      <c r="F68" s="435">
        <f t="shared" si="4"/>
        <v>2</v>
      </c>
      <c r="G68" s="435">
        <f t="shared" si="4"/>
        <v>0</v>
      </c>
      <c r="H68" s="435">
        <f t="shared" si="4"/>
        <v>1</v>
      </c>
    </row>
    <row r="69" spans="1:8" ht="15" customHeight="1" x14ac:dyDescent="0.3">
      <c r="A69" s="49" t="s">
        <v>295</v>
      </c>
      <c r="B69" s="435">
        <f t="shared" si="4"/>
        <v>1</v>
      </c>
      <c r="C69" s="435">
        <f t="shared" si="4"/>
        <v>0</v>
      </c>
      <c r="D69" s="435">
        <f t="shared" si="4"/>
        <v>1</v>
      </c>
      <c r="E69" s="435">
        <f t="shared" si="4"/>
        <v>1</v>
      </c>
      <c r="F69" s="435">
        <f t="shared" si="4"/>
        <v>1</v>
      </c>
      <c r="G69" s="435">
        <f t="shared" si="4"/>
        <v>0</v>
      </c>
      <c r="H69" s="435">
        <f t="shared" si="4"/>
        <v>1</v>
      </c>
    </row>
    <row r="70" spans="1:8" ht="15" customHeight="1" x14ac:dyDescent="0.3">
      <c r="A70" s="49" t="s">
        <v>454</v>
      </c>
      <c r="B70" s="435">
        <f t="shared" si="4"/>
        <v>0</v>
      </c>
      <c r="C70" s="435">
        <f t="shared" si="4"/>
        <v>0</v>
      </c>
      <c r="D70" s="435">
        <f t="shared" si="4"/>
        <v>1</v>
      </c>
      <c r="E70" s="435">
        <f t="shared" si="4"/>
        <v>0</v>
      </c>
      <c r="F70" s="435">
        <f t="shared" si="4"/>
        <v>0</v>
      </c>
      <c r="G70" s="435">
        <f t="shared" si="4"/>
        <v>0</v>
      </c>
      <c r="H70" s="435">
        <f t="shared" si="4"/>
        <v>0</v>
      </c>
    </row>
    <row r="71" spans="1:8" ht="15" customHeight="1" x14ac:dyDescent="0.3">
      <c r="A71" s="49" t="s">
        <v>455</v>
      </c>
      <c r="B71" s="435">
        <f t="shared" si="4"/>
        <v>0</v>
      </c>
      <c r="C71" s="435">
        <f t="shared" si="4"/>
        <v>0</v>
      </c>
      <c r="D71" s="435">
        <f t="shared" si="4"/>
        <v>0</v>
      </c>
      <c r="E71" s="435">
        <f t="shared" si="4"/>
        <v>0</v>
      </c>
      <c r="F71" s="435">
        <f t="shared" si="4"/>
        <v>0</v>
      </c>
      <c r="G71" s="435">
        <f t="shared" si="4"/>
        <v>0</v>
      </c>
      <c r="H71" s="435">
        <f t="shared" si="4"/>
        <v>0</v>
      </c>
    </row>
    <row r="72" spans="1:8" ht="3.75" customHeight="1" x14ac:dyDescent="0.3">
      <c r="A72" s="233"/>
      <c r="B72" s="453"/>
      <c r="C72" s="453"/>
      <c r="D72" s="453"/>
      <c r="E72" s="453"/>
      <c r="F72" s="453"/>
      <c r="G72" s="453"/>
      <c r="H72" s="453"/>
    </row>
    <row r="73" spans="1:8" ht="10.5" customHeight="1" x14ac:dyDescent="0.3"/>
    <row r="74" spans="1:8" ht="15.75" customHeight="1" x14ac:dyDescent="0.3">
      <c r="F74" s="442"/>
      <c r="G74" s="442"/>
      <c r="H74" s="442" t="s">
        <v>447</v>
      </c>
    </row>
    <row r="75" spans="1:8" ht="15.75" customHeight="1" x14ac:dyDescent="0.3">
      <c r="F75" s="443"/>
      <c r="G75" s="443"/>
      <c r="H75" s="443" t="s">
        <v>448</v>
      </c>
    </row>
    <row r="76" spans="1:8" ht="21" customHeight="1" x14ac:dyDescent="0.3"/>
  </sheetData>
  <sheetProtection selectLockedCells="1" selectUnlockedCells="1"/>
  <mergeCells count="1">
    <mergeCell ref="B5:H5"/>
  </mergeCells>
  <printOptions horizontalCentered="1"/>
  <pageMargins left="0.7" right="0.7" top="0.75" bottom="0.75" header="0.3" footer="0.3"/>
  <pageSetup paperSize="9" scale="67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E83C-CC5E-4875-B124-DB6CE4FBDAC7}">
  <dimension ref="A1:H76"/>
  <sheetViews>
    <sheetView view="pageBreakPreview" zoomScaleSheetLayoutView="100" workbookViewId="0">
      <selection activeCell="D39" sqref="D39"/>
    </sheetView>
  </sheetViews>
  <sheetFormatPr defaultColWidth="9.109375" defaultRowHeight="15.6" x14ac:dyDescent="0.3"/>
  <cols>
    <col min="1" max="1" width="43.33203125" style="209" customWidth="1"/>
    <col min="2" max="8" width="12.33203125" style="218" customWidth="1"/>
    <col min="9" max="256" width="9.109375" style="209"/>
    <col min="257" max="257" width="43.33203125" style="209" customWidth="1"/>
    <col min="258" max="264" width="12.33203125" style="209" customWidth="1"/>
    <col min="265" max="512" width="9.109375" style="209"/>
    <col min="513" max="513" width="43.33203125" style="209" customWidth="1"/>
    <col min="514" max="520" width="12.33203125" style="209" customWidth="1"/>
    <col min="521" max="768" width="9.109375" style="209"/>
    <col min="769" max="769" width="43.33203125" style="209" customWidth="1"/>
    <col min="770" max="776" width="12.33203125" style="209" customWidth="1"/>
    <col min="777" max="1024" width="9.109375" style="209"/>
    <col min="1025" max="1025" width="43.33203125" style="209" customWidth="1"/>
    <col min="1026" max="1032" width="12.33203125" style="209" customWidth="1"/>
    <col min="1033" max="1280" width="9.109375" style="209"/>
    <col min="1281" max="1281" width="43.33203125" style="209" customWidth="1"/>
    <col min="1282" max="1288" width="12.33203125" style="209" customWidth="1"/>
    <col min="1289" max="1536" width="9.109375" style="209"/>
    <col min="1537" max="1537" width="43.33203125" style="209" customWidth="1"/>
    <col min="1538" max="1544" width="12.33203125" style="209" customWidth="1"/>
    <col min="1545" max="1792" width="9.109375" style="209"/>
    <col min="1793" max="1793" width="43.33203125" style="209" customWidth="1"/>
    <col min="1794" max="1800" width="12.33203125" style="209" customWidth="1"/>
    <col min="1801" max="2048" width="9.109375" style="209"/>
    <col min="2049" max="2049" width="43.33203125" style="209" customWidth="1"/>
    <col min="2050" max="2056" width="12.33203125" style="209" customWidth="1"/>
    <col min="2057" max="2304" width="9.109375" style="209"/>
    <col min="2305" max="2305" width="43.33203125" style="209" customWidth="1"/>
    <col min="2306" max="2312" width="12.33203125" style="209" customWidth="1"/>
    <col min="2313" max="2560" width="9.109375" style="209"/>
    <col min="2561" max="2561" width="43.33203125" style="209" customWidth="1"/>
    <col min="2562" max="2568" width="12.33203125" style="209" customWidth="1"/>
    <col min="2569" max="2816" width="9.109375" style="209"/>
    <col min="2817" max="2817" width="43.33203125" style="209" customWidth="1"/>
    <col min="2818" max="2824" width="12.33203125" style="209" customWidth="1"/>
    <col min="2825" max="3072" width="9.109375" style="209"/>
    <col min="3073" max="3073" width="43.33203125" style="209" customWidth="1"/>
    <col min="3074" max="3080" width="12.33203125" style="209" customWidth="1"/>
    <col min="3081" max="3328" width="9.109375" style="209"/>
    <col min="3329" max="3329" width="43.33203125" style="209" customWidth="1"/>
    <col min="3330" max="3336" width="12.33203125" style="209" customWidth="1"/>
    <col min="3337" max="3584" width="9.109375" style="209"/>
    <col min="3585" max="3585" width="43.33203125" style="209" customWidth="1"/>
    <col min="3586" max="3592" width="12.33203125" style="209" customWidth="1"/>
    <col min="3593" max="3840" width="9.109375" style="209"/>
    <col min="3841" max="3841" width="43.33203125" style="209" customWidth="1"/>
    <col min="3842" max="3848" width="12.33203125" style="209" customWidth="1"/>
    <col min="3849" max="4096" width="9.109375" style="209"/>
    <col min="4097" max="4097" width="43.33203125" style="209" customWidth="1"/>
    <col min="4098" max="4104" width="12.33203125" style="209" customWidth="1"/>
    <col min="4105" max="4352" width="9.109375" style="209"/>
    <col min="4353" max="4353" width="43.33203125" style="209" customWidth="1"/>
    <col min="4354" max="4360" width="12.33203125" style="209" customWidth="1"/>
    <col min="4361" max="4608" width="9.109375" style="209"/>
    <col min="4609" max="4609" width="43.33203125" style="209" customWidth="1"/>
    <col min="4610" max="4616" width="12.33203125" style="209" customWidth="1"/>
    <col min="4617" max="4864" width="9.109375" style="209"/>
    <col min="4865" max="4865" width="43.33203125" style="209" customWidth="1"/>
    <col min="4866" max="4872" width="12.33203125" style="209" customWidth="1"/>
    <col min="4873" max="5120" width="9.109375" style="209"/>
    <col min="5121" max="5121" width="43.33203125" style="209" customWidth="1"/>
    <col min="5122" max="5128" width="12.33203125" style="209" customWidth="1"/>
    <col min="5129" max="5376" width="9.109375" style="209"/>
    <col min="5377" max="5377" width="43.33203125" style="209" customWidth="1"/>
    <col min="5378" max="5384" width="12.33203125" style="209" customWidth="1"/>
    <col min="5385" max="5632" width="9.109375" style="209"/>
    <col min="5633" max="5633" width="43.33203125" style="209" customWidth="1"/>
    <col min="5634" max="5640" width="12.33203125" style="209" customWidth="1"/>
    <col min="5641" max="5888" width="9.109375" style="209"/>
    <col min="5889" max="5889" width="43.33203125" style="209" customWidth="1"/>
    <col min="5890" max="5896" width="12.33203125" style="209" customWidth="1"/>
    <col min="5897" max="6144" width="9.109375" style="209"/>
    <col min="6145" max="6145" width="43.33203125" style="209" customWidth="1"/>
    <col min="6146" max="6152" width="12.33203125" style="209" customWidth="1"/>
    <col min="6153" max="6400" width="9.109375" style="209"/>
    <col min="6401" max="6401" width="43.33203125" style="209" customWidth="1"/>
    <col min="6402" max="6408" width="12.33203125" style="209" customWidth="1"/>
    <col min="6409" max="6656" width="9.109375" style="209"/>
    <col min="6657" max="6657" width="43.33203125" style="209" customWidth="1"/>
    <col min="6658" max="6664" width="12.33203125" style="209" customWidth="1"/>
    <col min="6665" max="6912" width="9.109375" style="209"/>
    <col min="6913" max="6913" width="43.33203125" style="209" customWidth="1"/>
    <col min="6914" max="6920" width="12.33203125" style="209" customWidth="1"/>
    <col min="6921" max="7168" width="9.109375" style="209"/>
    <col min="7169" max="7169" width="43.33203125" style="209" customWidth="1"/>
    <col min="7170" max="7176" width="12.33203125" style="209" customWidth="1"/>
    <col min="7177" max="7424" width="9.109375" style="209"/>
    <col min="7425" max="7425" width="43.33203125" style="209" customWidth="1"/>
    <col min="7426" max="7432" width="12.33203125" style="209" customWidth="1"/>
    <col min="7433" max="7680" width="9.109375" style="209"/>
    <col min="7681" max="7681" width="43.33203125" style="209" customWidth="1"/>
    <col min="7682" max="7688" width="12.33203125" style="209" customWidth="1"/>
    <col min="7689" max="7936" width="9.109375" style="209"/>
    <col min="7937" max="7937" width="43.33203125" style="209" customWidth="1"/>
    <col min="7938" max="7944" width="12.33203125" style="209" customWidth="1"/>
    <col min="7945" max="8192" width="9.109375" style="209"/>
    <col min="8193" max="8193" width="43.33203125" style="209" customWidth="1"/>
    <col min="8194" max="8200" width="12.33203125" style="209" customWidth="1"/>
    <col min="8201" max="8448" width="9.109375" style="209"/>
    <col min="8449" max="8449" width="43.33203125" style="209" customWidth="1"/>
    <col min="8450" max="8456" width="12.33203125" style="209" customWidth="1"/>
    <col min="8457" max="8704" width="9.109375" style="209"/>
    <col min="8705" max="8705" width="43.33203125" style="209" customWidth="1"/>
    <col min="8706" max="8712" width="12.33203125" style="209" customWidth="1"/>
    <col min="8713" max="8960" width="9.109375" style="209"/>
    <col min="8961" max="8961" width="43.33203125" style="209" customWidth="1"/>
    <col min="8962" max="8968" width="12.33203125" style="209" customWidth="1"/>
    <col min="8969" max="9216" width="9.109375" style="209"/>
    <col min="9217" max="9217" width="43.33203125" style="209" customWidth="1"/>
    <col min="9218" max="9224" width="12.33203125" style="209" customWidth="1"/>
    <col min="9225" max="9472" width="9.109375" style="209"/>
    <col min="9473" max="9473" width="43.33203125" style="209" customWidth="1"/>
    <col min="9474" max="9480" width="12.33203125" style="209" customWidth="1"/>
    <col min="9481" max="9728" width="9.109375" style="209"/>
    <col min="9729" max="9729" width="43.33203125" style="209" customWidth="1"/>
    <col min="9730" max="9736" width="12.33203125" style="209" customWidth="1"/>
    <col min="9737" max="9984" width="9.109375" style="209"/>
    <col min="9985" max="9985" width="43.33203125" style="209" customWidth="1"/>
    <col min="9986" max="9992" width="12.33203125" style="209" customWidth="1"/>
    <col min="9993" max="10240" width="9.109375" style="209"/>
    <col min="10241" max="10241" width="43.33203125" style="209" customWidth="1"/>
    <col min="10242" max="10248" width="12.33203125" style="209" customWidth="1"/>
    <col min="10249" max="10496" width="9.109375" style="209"/>
    <col min="10497" max="10497" width="43.33203125" style="209" customWidth="1"/>
    <col min="10498" max="10504" width="12.33203125" style="209" customWidth="1"/>
    <col min="10505" max="10752" width="9.109375" style="209"/>
    <col min="10753" max="10753" width="43.33203125" style="209" customWidth="1"/>
    <col min="10754" max="10760" width="12.33203125" style="209" customWidth="1"/>
    <col min="10761" max="11008" width="9.109375" style="209"/>
    <col min="11009" max="11009" width="43.33203125" style="209" customWidth="1"/>
    <col min="11010" max="11016" width="12.33203125" style="209" customWidth="1"/>
    <col min="11017" max="11264" width="9.109375" style="209"/>
    <col min="11265" max="11265" width="43.33203125" style="209" customWidth="1"/>
    <col min="11266" max="11272" width="12.33203125" style="209" customWidth="1"/>
    <col min="11273" max="11520" width="9.109375" style="209"/>
    <col min="11521" max="11521" width="43.33203125" style="209" customWidth="1"/>
    <col min="11522" max="11528" width="12.33203125" style="209" customWidth="1"/>
    <col min="11529" max="11776" width="9.109375" style="209"/>
    <col min="11777" max="11777" width="43.33203125" style="209" customWidth="1"/>
    <col min="11778" max="11784" width="12.33203125" style="209" customWidth="1"/>
    <col min="11785" max="12032" width="9.109375" style="209"/>
    <col min="12033" max="12033" width="43.33203125" style="209" customWidth="1"/>
    <col min="12034" max="12040" width="12.33203125" style="209" customWidth="1"/>
    <col min="12041" max="12288" width="9.109375" style="209"/>
    <col min="12289" max="12289" width="43.33203125" style="209" customWidth="1"/>
    <col min="12290" max="12296" width="12.33203125" style="209" customWidth="1"/>
    <col min="12297" max="12544" width="9.109375" style="209"/>
    <col min="12545" max="12545" width="43.33203125" style="209" customWidth="1"/>
    <col min="12546" max="12552" width="12.33203125" style="209" customWidth="1"/>
    <col min="12553" max="12800" width="9.109375" style="209"/>
    <col min="12801" max="12801" width="43.33203125" style="209" customWidth="1"/>
    <col min="12802" max="12808" width="12.33203125" style="209" customWidth="1"/>
    <col min="12809" max="13056" width="9.109375" style="209"/>
    <col min="13057" max="13057" width="43.33203125" style="209" customWidth="1"/>
    <col min="13058" max="13064" width="12.33203125" style="209" customWidth="1"/>
    <col min="13065" max="13312" width="9.109375" style="209"/>
    <col min="13313" max="13313" width="43.33203125" style="209" customWidth="1"/>
    <col min="13314" max="13320" width="12.33203125" style="209" customWidth="1"/>
    <col min="13321" max="13568" width="9.109375" style="209"/>
    <col min="13569" max="13569" width="43.33203125" style="209" customWidth="1"/>
    <col min="13570" max="13576" width="12.33203125" style="209" customWidth="1"/>
    <col min="13577" max="13824" width="9.109375" style="209"/>
    <col min="13825" max="13825" width="43.33203125" style="209" customWidth="1"/>
    <col min="13826" max="13832" width="12.33203125" style="209" customWidth="1"/>
    <col min="13833" max="14080" width="9.109375" style="209"/>
    <col min="14081" max="14081" width="43.33203125" style="209" customWidth="1"/>
    <col min="14082" max="14088" width="12.33203125" style="209" customWidth="1"/>
    <col min="14089" max="14336" width="9.109375" style="209"/>
    <col min="14337" max="14337" width="43.33203125" style="209" customWidth="1"/>
    <col min="14338" max="14344" width="12.33203125" style="209" customWidth="1"/>
    <col min="14345" max="14592" width="9.109375" style="209"/>
    <col min="14593" max="14593" width="43.33203125" style="209" customWidth="1"/>
    <col min="14594" max="14600" width="12.33203125" style="209" customWidth="1"/>
    <col min="14601" max="14848" width="9.109375" style="209"/>
    <col min="14849" max="14849" width="43.33203125" style="209" customWidth="1"/>
    <col min="14850" max="14856" width="12.33203125" style="209" customWidth="1"/>
    <col min="14857" max="15104" width="9.109375" style="209"/>
    <col min="15105" max="15105" width="43.33203125" style="209" customWidth="1"/>
    <col min="15106" max="15112" width="12.33203125" style="209" customWidth="1"/>
    <col min="15113" max="15360" width="9.109375" style="209"/>
    <col min="15361" max="15361" width="43.33203125" style="209" customWidth="1"/>
    <col min="15362" max="15368" width="12.33203125" style="209" customWidth="1"/>
    <col min="15369" max="15616" width="9.109375" style="209"/>
    <col min="15617" max="15617" width="43.33203125" style="209" customWidth="1"/>
    <col min="15618" max="15624" width="12.33203125" style="209" customWidth="1"/>
    <col min="15625" max="15872" width="9.109375" style="209"/>
    <col min="15873" max="15873" width="43.33203125" style="209" customWidth="1"/>
    <col min="15874" max="15880" width="12.33203125" style="209" customWidth="1"/>
    <col min="15881" max="16128" width="9.109375" style="209"/>
    <col min="16129" max="16129" width="43.33203125" style="209" customWidth="1"/>
    <col min="16130" max="16136" width="12.33203125" style="209" customWidth="1"/>
    <col min="16137" max="16384" width="9.109375" style="209"/>
  </cols>
  <sheetData>
    <row r="1" spans="1:8" s="1" customFormat="1" ht="18" customHeight="1" x14ac:dyDescent="0.35">
      <c r="A1" s="426" t="s">
        <v>456</v>
      </c>
      <c r="B1" s="29"/>
      <c r="C1" s="29"/>
      <c r="D1" s="148"/>
      <c r="E1" s="148"/>
      <c r="F1" s="148"/>
      <c r="G1" s="148"/>
      <c r="H1" s="148"/>
    </row>
    <row r="2" spans="1:8" s="1" customFormat="1" ht="18" customHeight="1" x14ac:dyDescent="0.35">
      <c r="A2" s="81" t="s">
        <v>457</v>
      </c>
      <c r="B2" s="29"/>
      <c r="C2" s="29"/>
      <c r="D2" s="33"/>
      <c r="E2" s="33"/>
      <c r="F2" s="33"/>
      <c r="G2" s="33"/>
      <c r="H2" s="33"/>
    </row>
    <row r="3" spans="1:8" s="1" customFormat="1" ht="14.25" customHeight="1" x14ac:dyDescent="0.35">
      <c r="A3" s="32"/>
      <c r="B3" s="29"/>
      <c r="C3" s="29"/>
      <c r="D3" s="33"/>
      <c r="E3" s="33"/>
      <c r="F3" s="33"/>
      <c r="G3" s="33"/>
      <c r="H3" s="33"/>
    </row>
    <row r="4" spans="1:8" ht="14.25" customHeight="1" x14ac:dyDescent="0.35">
      <c r="F4" s="455"/>
      <c r="G4" s="455" t="s">
        <v>459</v>
      </c>
      <c r="H4" s="455"/>
    </row>
    <row r="5" spans="1:8" ht="17.25" customHeight="1" x14ac:dyDescent="0.3">
      <c r="A5" s="393" t="s">
        <v>451</v>
      </c>
      <c r="B5" s="430" t="s">
        <v>266</v>
      </c>
      <c r="C5" s="430"/>
      <c r="D5" s="430"/>
      <c r="E5" s="430"/>
      <c r="F5" s="430"/>
      <c r="G5" s="430"/>
      <c r="H5" s="209"/>
    </row>
    <row r="6" spans="1:8" ht="17.25" customHeight="1" x14ac:dyDescent="0.3">
      <c r="A6" s="394" t="s">
        <v>452</v>
      </c>
      <c r="B6" s="395">
        <v>2017</v>
      </c>
      <c r="C6" s="395">
        <v>2018</v>
      </c>
      <c r="D6" s="395">
        <v>2019</v>
      </c>
      <c r="E6" s="395">
        <v>2020</v>
      </c>
      <c r="F6" s="395">
        <v>2021</v>
      </c>
      <c r="G6" s="395">
        <v>2022</v>
      </c>
      <c r="H6" s="446"/>
    </row>
    <row r="7" spans="1:8" ht="3.75" customHeight="1" x14ac:dyDescent="0.35">
      <c r="A7" s="431"/>
      <c r="B7" s="432"/>
      <c r="C7" s="432"/>
      <c r="D7" s="432"/>
      <c r="E7" s="432"/>
      <c r="F7" s="432"/>
      <c r="G7" s="432"/>
      <c r="H7" s="448"/>
    </row>
    <row r="8" spans="1:8" ht="14.25" customHeight="1" x14ac:dyDescent="0.3">
      <c r="A8" s="433" t="s">
        <v>443</v>
      </c>
      <c r="B8" s="434">
        <f t="shared" ref="B8:G8" si="0">SUM(B9:B22)</f>
        <v>57</v>
      </c>
      <c r="C8" s="434">
        <f t="shared" si="0"/>
        <v>54</v>
      </c>
      <c r="D8" s="434">
        <f t="shared" si="0"/>
        <v>65</v>
      </c>
      <c r="E8" s="434">
        <f t="shared" si="0"/>
        <v>71</v>
      </c>
      <c r="F8" s="434">
        <f t="shared" si="0"/>
        <v>38</v>
      </c>
      <c r="G8" s="434">
        <f t="shared" si="0"/>
        <v>60</v>
      </c>
      <c r="H8" s="434"/>
    </row>
    <row r="9" spans="1:8" ht="15" customHeight="1" x14ac:dyDescent="0.3">
      <c r="A9" s="49" t="s">
        <v>453</v>
      </c>
      <c r="B9" s="435">
        <v>0</v>
      </c>
      <c r="C9" s="435">
        <v>0</v>
      </c>
      <c r="D9" s="435">
        <v>0</v>
      </c>
      <c r="E9" s="435">
        <v>0</v>
      </c>
      <c r="F9" s="435">
        <v>0</v>
      </c>
      <c r="G9" s="435">
        <v>0</v>
      </c>
      <c r="H9" s="435"/>
    </row>
    <row r="10" spans="1:8" ht="15" customHeight="1" x14ac:dyDescent="0.3">
      <c r="A10" s="49" t="s">
        <v>285</v>
      </c>
      <c r="B10" s="435">
        <v>0</v>
      </c>
      <c r="C10" s="435">
        <v>0</v>
      </c>
      <c r="D10" s="435">
        <v>0</v>
      </c>
      <c r="E10" s="435">
        <v>0</v>
      </c>
      <c r="F10" s="435">
        <v>0</v>
      </c>
      <c r="G10" s="435">
        <v>0</v>
      </c>
      <c r="H10" s="435"/>
    </row>
    <row r="11" spans="1:8" ht="15" customHeight="1" x14ac:dyDescent="0.3">
      <c r="A11" s="49" t="s">
        <v>286</v>
      </c>
      <c r="B11" s="435">
        <v>0</v>
      </c>
      <c r="C11" s="435">
        <v>0</v>
      </c>
      <c r="D11" s="435">
        <v>0</v>
      </c>
      <c r="E11" s="435">
        <v>0</v>
      </c>
      <c r="F11" s="435">
        <v>1</v>
      </c>
      <c r="G11" s="435">
        <v>1</v>
      </c>
      <c r="H11" s="435"/>
    </row>
    <row r="12" spans="1:8" ht="15" customHeight="1" x14ac:dyDescent="0.3">
      <c r="A12" s="49" t="s">
        <v>287</v>
      </c>
      <c r="B12" s="435">
        <v>0</v>
      </c>
      <c r="C12" s="435">
        <v>0</v>
      </c>
      <c r="D12" s="435">
        <v>0</v>
      </c>
      <c r="E12" s="435">
        <v>0</v>
      </c>
      <c r="F12" s="435">
        <v>0</v>
      </c>
      <c r="G12" s="435">
        <v>0</v>
      </c>
      <c r="H12" s="435"/>
    </row>
    <row r="13" spans="1:8" ht="15" customHeight="1" x14ac:dyDescent="0.3">
      <c r="A13" s="49" t="s">
        <v>288</v>
      </c>
      <c r="B13" s="435">
        <v>4</v>
      </c>
      <c r="C13" s="435">
        <v>2</v>
      </c>
      <c r="D13" s="435">
        <v>2</v>
      </c>
      <c r="E13" s="435">
        <v>3</v>
      </c>
      <c r="F13" s="435">
        <v>3</v>
      </c>
      <c r="G13" s="435">
        <v>2</v>
      </c>
      <c r="H13" s="435"/>
    </row>
    <row r="14" spans="1:8" ht="15" customHeight="1" x14ac:dyDescent="0.3">
      <c r="A14" s="49" t="s">
        <v>289</v>
      </c>
      <c r="B14" s="435">
        <v>5</v>
      </c>
      <c r="C14" s="435">
        <v>3</v>
      </c>
      <c r="D14" s="435">
        <v>5</v>
      </c>
      <c r="E14" s="435">
        <v>9</v>
      </c>
      <c r="F14" s="435">
        <v>2</v>
      </c>
      <c r="G14" s="435">
        <v>5</v>
      </c>
      <c r="H14" s="435"/>
    </row>
    <row r="15" spans="1:8" ht="15" customHeight="1" x14ac:dyDescent="0.3">
      <c r="A15" s="49" t="s">
        <v>290</v>
      </c>
      <c r="B15" s="435">
        <v>4</v>
      </c>
      <c r="C15" s="435">
        <v>4</v>
      </c>
      <c r="D15" s="435">
        <v>8</v>
      </c>
      <c r="E15" s="435">
        <v>8</v>
      </c>
      <c r="F15" s="435">
        <v>3</v>
      </c>
      <c r="G15" s="435">
        <v>5</v>
      </c>
      <c r="H15" s="435"/>
    </row>
    <row r="16" spans="1:8" ht="15" customHeight="1" x14ac:dyDescent="0.3">
      <c r="A16" s="49" t="s">
        <v>291</v>
      </c>
      <c r="B16" s="435">
        <v>6</v>
      </c>
      <c r="C16" s="435">
        <v>3</v>
      </c>
      <c r="D16" s="435">
        <v>10</v>
      </c>
      <c r="E16" s="435">
        <v>9</v>
      </c>
      <c r="F16" s="435">
        <v>6</v>
      </c>
      <c r="G16" s="435">
        <v>8</v>
      </c>
      <c r="H16" s="435"/>
    </row>
    <row r="17" spans="1:8" ht="15" customHeight="1" x14ac:dyDescent="0.3">
      <c r="A17" s="49" t="s">
        <v>292</v>
      </c>
      <c r="B17" s="435">
        <v>9</v>
      </c>
      <c r="C17" s="435">
        <v>7</v>
      </c>
      <c r="D17" s="435">
        <v>9</v>
      </c>
      <c r="E17" s="435">
        <v>10</v>
      </c>
      <c r="F17" s="435">
        <v>6</v>
      </c>
      <c r="G17" s="435">
        <v>7</v>
      </c>
      <c r="H17" s="435"/>
    </row>
    <row r="18" spans="1:8" ht="15" customHeight="1" x14ac:dyDescent="0.3">
      <c r="A18" s="49" t="s">
        <v>293</v>
      </c>
      <c r="B18" s="435">
        <v>10</v>
      </c>
      <c r="C18" s="435">
        <v>10</v>
      </c>
      <c r="D18" s="435">
        <v>5</v>
      </c>
      <c r="E18" s="435">
        <v>9</v>
      </c>
      <c r="F18" s="435">
        <v>5</v>
      </c>
      <c r="G18" s="435">
        <v>4</v>
      </c>
      <c r="H18" s="435"/>
    </row>
    <row r="19" spans="1:8" ht="15" customHeight="1" x14ac:dyDescent="0.3">
      <c r="A19" s="49" t="s">
        <v>294</v>
      </c>
      <c r="B19" s="435">
        <v>7</v>
      </c>
      <c r="C19" s="435">
        <v>13</v>
      </c>
      <c r="D19" s="435">
        <v>10</v>
      </c>
      <c r="E19" s="435">
        <v>10</v>
      </c>
      <c r="F19" s="435">
        <v>4</v>
      </c>
      <c r="G19" s="435">
        <v>13</v>
      </c>
      <c r="H19" s="435"/>
    </row>
    <row r="20" spans="1:8" ht="15" customHeight="1" x14ac:dyDescent="0.3">
      <c r="A20" s="49" t="s">
        <v>295</v>
      </c>
      <c r="B20" s="435">
        <v>3</v>
      </c>
      <c r="C20" s="435">
        <v>4</v>
      </c>
      <c r="D20" s="435">
        <v>8</v>
      </c>
      <c r="E20" s="435">
        <v>7</v>
      </c>
      <c r="F20" s="435">
        <v>2</v>
      </c>
      <c r="G20" s="435">
        <v>8</v>
      </c>
      <c r="H20" s="435"/>
    </row>
    <row r="21" spans="1:8" ht="15" customHeight="1" x14ac:dyDescent="0.3">
      <c r="A21" s="49" t="s">
        <v>454</v>
      </c>
      <c r="B21" s="435">
        <v>9</v>
      </c>
      <c r="C21" s="435">
        <v>8</v>
      </c>
      <c r="D21" s="435">
        <v>8</v>
      </c>
      <c r="E21" s="435">
        <v>6</v>
      </c>
      <c r="F21" s="435">
        <v>6</v>
      </c>
      <c r="G21" s="435">
        <v>7</v>
      </c>
      <c r="H21" s="435"/>
    </row>
    <row r="22" spans="1:8" ht="15" customHeight="1" x14ac:dyDescent="0.3">
      <c r="A22" s="49" t="s">
        <v>455</v>
      </c>
      <c r="B22" s="435">
        <v>0</v>
      </c>
      <c r="C22" s="435">
        <v>0</v>
      </c>
      <c r="D22" s="435">
        <v>0</v>
      </c>
      <c r="E22" s="435">
        <v>0</v>
      </c>
      <c r="F22" s="435">
        <v>0</v>
      </c>
      <c r="G22" s="435">
        <v>0</v>
      </c>
      <c r="H22" s="435"/>
    </row>
    <row r="23" spans="1:8" ht="9.75" customHeight="1" x14ac:dyDescent="0.3">
      <c r="A23" s="49"/>
      <c r="B23" s="435"/>
      <c r="C23" s="435"/>
      <c r="D23" s="435"/>
      <c r="E23" s="435"/>
      <c r="F23" s="435"/>
      <c r="G23" s="435"/>
      <c r="H23" s="435"/>
    </row>
    <row r="24" spans="1:8" ht="14.25" customHeight="1" x14ac:dyDescent="0.3">
      <c r="A24" s="433" t="s">
        <v>445</v>
      </c>
      <c r="B24" s="434">
        <f t="shared" ref="B24:G24" si="1">SUM(B25:B38)</f>
        <v>3</v>
      </c>
      <c r="C24" s="434">
        <f t="shared" si="1"/>
        <v>3</v>
      </c>
      <c r="D24" s="434">
        <f t="shared" si="1"/>
        <v>2</v>
      </c>
      <c r="E24" s="434">
        <f t="shared" si="1"/>
        <v>0</v>
      </c>
      <c r="F24" s="434">
        <f t="shared" si="1"/>
        <v>1</v>
      </c>
      <c r="G24" s="434">
        <f t="shared" si="1"/>
        <v>3</v>
      </c>
      <c r="H24" s="434"/>
    </row>
    <row r="25" spans="1:8" ht="15" customHeight="1" x14ac:dyDescent="0.3">
      <c r="A25" s="49" t="s">
        <v>453</v>
      </c>
      <c r="B25" s="435">
        <v>0</v>
      </c>
      <c r="C25" s="435">
        <v>0</v>
      </c>
      <c r="D25" s="435">
        <v>0</v>
      </c>
      <c r="E25" s="435">
        <v>0</v>
      </c>
      <c r="F25" s="435">
        <v>0</v>
      </c>
      <c r="G25" s="435">
        <v>0</v>
      </c>
      <c r="H25" s="435"/>
    </row>
    <row r="26" spans="1:8" ht="15" customHeight="1" x14ac:dyDescent="0.3">
      <c r="A26" s="49" t="s">
        <v>285</v>
      </c>
      <c r="B26" s="435">
        <v>0</v>
      </c>
      <c r="C26" s="435">
        <v>0</v>
      </c>
      <c r="D26" s="435">
        <v>0</v>
      </c>
      <c r="E26" s="435">
        <v>0</v>
      </c>
      <c r="F26" s="435">
        <v>0</v>
      </c>
      <c r="G26" s="435">
        <v>0</v>
      </c>
      <c r="H26" s="435"/>
    </row>
    <row r="27" spans="1:8" ht="15" customHeight="1" x14ac:dyDescent="0.3">
      <c r="A27" s="49" t="s">
        <v>286</v>
      </c>
      <c r="B27" s="435">
        <v>0</v>
      </c>
      <c r="C27" s="435">
        <v>0</v>
      </c>
      <c r="D27" s="435">
        <v>0</v>
      </c>
      <c r="E27" s="435">
        <v>0</v>
      </c>
      <c r="F27" s="435">
        <v>0</v>
      </c>
      <c r="G27" s="435">
        <v>0</v>
      </c>
      <c r="H27" s="435"/>
    </row>
    <row r="28" spans="1:8" ht="15" customHeight="1" x14ac:dyDescent="0.3">
      <c r="A28" s="49" t="s">
        <v>287</v>
      </c>
      <c r="B28" s="435">
        <v>0</v>
      </c>
      <c r="C28" s="435">
        <v>0</v>
      </c>
      <c r="D28" s="435">
        <v>0</v>
      </c>
      <c r="E28" s="435">
        <v>0</v>
      </c>
      <c r="F28" s="435">
        <v>0</v>
      </c>
      <c r="G28" s="435">
        <v>0</v>
      </c>
      <c r="H28" s="435"/>
    </row>
    <row r="29" spans="1:8" ht="15" customHeight="1" x14ac:dyDescent="0.3">
      <c r="A29" s="49" t="s">
        <v>288</v>
      </c>
      <c r="B29" s="435">
        <v>0</v>
      </c>
      <c r="C29" s="435">
        <v>0</v>
      </c>
      <c r="D29" s="435">
        <v>0</v>
      </c>
      <c r="E29" s="435">
        <v>0</v>
      </c>
      <c r="F29" s="435">
        <v>0</v>
      </c>
      <c r="G29" s="435">
        <v>0</v>
      </c>
      <c r="H29" s="435"/>
    </row>
    <row r="30" spans="1:8" ht="15" customHeight="1" x14ac:dyDescent="0.3">
      <c r="A30" s="49" t="s">
        <v>289</v>
      </c>
      <c r="B30" s="435">
        <v>0</v>
      </c>
      <c r="C30" s="435">
        <v>0</v>
      </c>
      <c r="D30" s="435">
        <v>0</v>
      </c>
      <c r="E30" s="435">
        <v>0</v>
      </c>
      <c r="F30" s="435">
        <v>0</v>
      </c>
      <c r="G30" s="435">
        <v>0</v>
      </c>
      <c r="H30" s="435"/>
    </row>
    <row r="31" spans="1:8" ht="15" customHeight="1" x14ac:dyDescent="0.3">
      <c r="A31" s="49" t="s">
        <v>290</v>
      </c>
      <c r="B31" s="435">
        <v>0</v>
      </c>
      <c r="C31" s="435">
        <v>0</v>
      </c>
      <c r="D31" s="435">
        <v>1</v>
      </c>
      <c r="E31" s="435">
        <v>0</v>
      </c>
      <c r="F31" s="435">
        <v>0</v>
      </c>
      <c r="G31" s="435">
        <v>0</v>
      </c>
      <c r="H31" s="435"/>
    </row>
    <row r="32" spans="1:8" ht="15" customHeight="1" x14ac:dyDescent="0.3">
      <c r="A32" s="49" t="s">
        <v>291</v>
      </c>
      <c r="B32" s="435">
        <v>0</v>
      </c>
      <c r="C32" s="435">
        <v>0</v>
      </c>
      <c r="D32" s="435">
        <v>1</v>
      </c>
      <c r="E32" s="435">
        <v>0</v>
      </c>
      <c r="F32" s="435">
        <v>1</v>
      </c>
      <c r="G32" s="435">
        <v>2</v>
      </c>
      <c r="H32" s="435"/>
    </row>
    <row r="33" spans="1:8" ht="15" customHeight="1" x14ac:dyDescent="0.3">
      <c r="A33" s="49" t="s">
        <v>292</v>
      </c>
      <c r="B33" s="435">
        <v>1</v>
      </c>
      <c r="C33" s="435">
        <v>3</v>
      </c>
      <c r="D33" s="435">
        <v>0</v>
      </c>
      <c r="E33" s="435">
        <v>0</v>
      </c>
      <c r="F33" s="435">
        <v>0</v>
      </c>
      <c r="G33" s="435">
        <v>0</v>
      </c>
      <c r="H33" s="435"/>
    </row>
    <row r="34" spans="1:8" ht="15" customHeight="1" x14ac:dyDescent="0.3">
      <c r="A34" s="49" t="s">
        <v>293</v>
      </c>
      <c r="B34" s="435">
        <v>1</v>
      </c>
      <c r="C34" s="435">
        <v>0</v>
      </c>
      <c r="D34" s="435">
        <v>0</v>
      </c>
      <c r="E34" s="435">
        <v>0</v>
      </c>
      <c r="F34" s="435">
        <v>0</v>
      </c>
      <c r="G34" s="435">
        <v>0</v>
      </c>
      <c r="H34" s="435"/>
    </row>
    <row r="35" spans="1:8" ht="15" customHeight="1" x14ac:dyDescent="0.3">
      <c r="A35" s="49" t="s">
        <v>294</v>
      </c>
      <c r="B35" s="435">
        <v>1</v>
      </c>
      <c r="C35" s="435">
        <v>0</v>
      </c>
      <c r="D35" s="435">
        <v>0</v>
      </c>
      <c r="E35" s="435">
        <v>0</v>
      </c>
      <c r="F35" s="435">
        <v>0</v>
      </c>
      <c r="G35" s="435">
        <v>1</v>
      </c>
      <c r="H35" s="435"/>
    </row>
    <row r="36" spans="1:8" ht="15" customHeight="1" x14ac:dyDescent="0.3">
      <c r="A36" s="49" t="s">
        <v>295</v>
      </c>
      <c r="B36" s="435">
        <v>0</v>
      </c>
      <c r="C36" s="435">
        <v>0</v>
      </c>
      <c r="D36" s="435">
        <v>0</v>
      </c>
      <c r="E36" s="435">
        <v>0</v>
      </c>
      <c r="F36" s="435">
        <v>0</v>
      </c>
      <c r="G36" s="435">
        <v>0</v>
      </c>
      <c r="H36" s="435"/>
    </row>
    <row r="37" spans="1:8" ht="15" customHeight="1" x14ac:dyDescent="0.3">
      <c r="A37" s="49" t="s">
        <v>454</v>
      </c>
      <c r="B37" s="435">
        <v>0</v>
      </c>
      <c r="C37" s="435">
        <v>0</v>
      </c>
      <c r="D37" s="435">
        <v>0</v>
      </c>
      <c r="E37" s="435">
        <v>0</v>
      </c>
      <c r="F37" s="435">
        <v>0</v>
      </c>
      <c r="G37" s="435">
        <v>0</v>
      </c>
      <c r="H37" s="435"/>
    </row>
    <row r="38" spans="1:8" ht="15" customHeight="1" x14ac:dyDescent="0.3">
      <c r="A38" s="49" t="s">
        <v>455</v>
      </c>
      <c r="B38" s="435">
        <v>0</v>
      </c>
      <c r="C38" s="435">
        <v>0</v>
      </c>
      <c r="D38" s="435">
        <v>0</v>
      </c>
      <c r="E38" s="435">
        <v>0</v>
      </c>
      <c r="F38" s="435">
        <v>0</v>
      </c>
      <c r="G38" s="435">
        <v>0</v>
      </c>
      <c r="H38" s="435"/>
    </row>
    <row r="39" spans="1:8" ht="9.75" customHeight="1" x14ac:dyDescent="0.3">
      <c r="A39" s="321"/>
      <c r="B39" s="51"/>
      <c r="C39" s="51"/>
      <c r="D39" s="51"/>
      <c r="E39" s="51"/>
      <c r="F39" s="51"/>
      <c r="G39" s="51"/>
      <c r="H39" s="51"/>
    </row>
    <row r="40" spans="1:8" ht="14.25" customHeight="1" x14ac:dyDescent="0.3">
      <c r="A40" s="433" t="s">
        <v>446</v>
      </c>
      <c r="B40" s="434">
        <f t="shared" ref="B40:G40" si="2">SUM(B41:B54)</f>
        <v>2</v>
      </c>
      <c r="C40" s="434">
        <f t="shared" si="2"/>
        <v>0</v>
      </c>
      <c r="D40" s="434">
        <f t="shared" si="2"/>
        <v>0</v>
      </c>
      <c r="E40" s="434">
        <f t="shared" si="2"/>
        <v>0</v>
      </c>
      <c r="F40" s="434">
        <f t="shared" si="2"/>
        <v>0</v>
      </c>
      <c r="G40" s="434">
        <f t="shared" si="2"/>
        <v>1</v>
      </c>
      <c r="H40" s="434"/>
    </row>
    <row r="41" spans="1:8" ht="15" customHeight="1" x14ac:dyDescent="0.3">
      <c r="A41" s="49" t="s">
        <v>453</v>
      </c>
      <c r="B41" s="435">
        <v>0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  <c r="H41" s="435"/>
    </row>
    <row r="42" spans="1:8" ht="15" customHeight="1" x14ac:dyDescent="0.3">
      <c r="A42" s="49" t="s">
        <v>285</v>
      </c>
      <c r="B42" s="435">
        <v>0</v>
      </c>
      <c r="C42" s="435">
        <v>0</v>
      </c>
      <c r="D42" s="435">
        <v>0</v>
      </c>
      <c r="E42" s="435">
        <v>0</v>
      </c>
      <c r="F42" s="435">
        <v>0</v>
      </c>
      <c r="G42" s="435">
        <v>0</v>
      </c>
      <c r="H42" s="435"/>
    </row>
    <row r="43" spans="1:8" ht="15" customHeight="1" x14ac:dyDescent="0.3">
      <c r="A43" s="49" t="s">
        <v>286</v>
      </c>
      <c r="B43" s="435">
        <v>0</v>
      </c>
      <c r="C43" s="435">
        <v>0</v>
      </c>
      <c r="D43" s="435">
        <v>0</v>
      </c>
      <c r="E43" s="435">
        <v>0</v>
      </c>
      <c r="F43" s="435">
        <v>0</v>
      </c>
      <c r="G43" s="435">
        <v>0</v>
      </c>
      <c r="H43" s="435"/>
    </row>
    <row r="44" spans="1:8" ht="15" customHeight="1" x14ac:dyDescent="0.3">
      <c r="A44" s="49" t="s">
        <v>287</v>
      </c>
      <c r="B44" s="435">
        <v>0</v>
      </c>
      <c r="C44" s="435">
        <v>0</v>
      </c>
      <c r="D44" s="435">
        <v>0</v>
      </c>
      <c r="E44" s="435">
        <v>0</v>
      </c>
      <c r="F44" s="435">
        <v>0</v>
      </c>
      <c r="G44" s="435">
        <v>1</v>
      </c>
      <c r="H44" s="435"/>
    </row>
    <row r="45" spans="1:8" ht="15" customHeight="1" x14ac:dyDescent="0.3">
      <c r="A45" s="49" t="s">
        <v>288</v>
      </c>
      <c r="B45" s="435">
        <v>0</v>
      </c>
      <c r="C45" s="435">
        <v>0</v>
      </c>
      <c r="D45" s="435">
        <v>0</v>
      </c>
      <c r="E45" s="435">
        <v>0</v>
      </c>
      <c r="F45" s="435">
        <v>0</v>
      </c>
      <c r="G45" s="435">
        <v>0</v>
      </c>
      <c r="H45" s="435"/>
    </row>
    <row r="46" spans="1:8" ht="15" customHeight="1" x14ac:dyDescent="0.3">
      <c r="A46" s="49" t="s">
        <v>289</v>
      </c>
      <c r="B46" s="435">
        <v>2</v>
      </c>
      <c r="C46" s="435">
        <v>0</v>
      </c>
      <c r="D46" s="435">
        <v>0</v>
      </c>
      <c r="E46" s="435">
        <v>0</v>
      </c>
      <c r="F46" s="435">
        <v>0</v>
      </c>
      <c r="G46" s="435">
        <v>0</v>
      </c>
      <c r="H46" s="435"/>
    </row>
    <row r="47" spans="1:8" ht="15" customHeight="1" x14ac:dyDescent="0.3">
      <c r="A47" s="49" t="s">
        <v>290</v>
      </c>
      <c r="B47" s="435">
        <v>0</v>
      </c>
      <c r="C47" s="435">
        <v>0</v>
      </c>
      <c r="D47" s="435">
        <v>0</v>
      </c>
      <c r="E47" s="435">
        <v>0</v>
      </c>
      <c r="F47" s="435">
        <v>0</v>
      </c>
      <c r="G47" s="435">
        <v>0</v>
      </c>
      <c r="H47" s="435"/>
    </row>
    <row r="48" spans="1:8" ht="15" customHeight="1" x14ac:dyDescent="0.3">
      <c r="A48" s="49" t="s">
        <v>291</v>
      </c>
      <c r="B48" s="435">
        <v>0</v>
      </c>
      <c r="C48" s="435">
        <v>0</v>
      </c>
      <c r="D48" s="435">
        <v>0</v>
      </c>
      <c r="E48" s="435">
        <v>0</v>
      </c>
      <c r="F48" s="435">
        <v>0</v>
      </c>
      <c r="G48" s="435">
        <v>0</v>
      </c>
      <c r="H48" s="435"/>
    </row>
    <row r="49" spans="1:8" ht="15" customHeight="1" x14ac:dyDescent="0.3">
      <c r="A49" s="49" t="s">
        <v>292</v>
      </c>
      <c r="B49" s="435">
        <v>0</v>
      </c>
      <c r="C49" s="435">
        <v>0</v>
      </c>
      <c r="D49" s="435">
        <v>0</v>
      </c>
      <c r="E49" s="435">
        <v>0</v>
      </c>
      <c r="F49" s="435">
        <v>0</v>
      </c>
      <c r="G49" s="435">
        <v>0</v>
      </c>
      <c r="H49" s="435"/>
    </row>
    <row r="50" spans="1:8" ht="15" customHeight="1" x14ac:dyDescent="0.3">
      <c r="A50" s="49" t="s">
        <v>293</v>
      </c>
      <c r="B50" s="435">
        <v>0</v>
      </c>
      <c r="C50" s="435">
        <v>0</v>
      </c>
      <c r="D50" s="435">
        <v>0</v>
      </c>
      <c r="E50" s="435">
        <v>0</v>
      </c>
      <c r="F50" s="435">
        <v>0</v>
      </c>
      <c r="G50" s="435">
        <v>0</v>
      </c>
      <c r="H50" s="435"/>
    </row>
    <row r="51" spans="1:8" ht="15" customHeight="1" x14ac:dyDescent="0.3">
      <c r="A51" s="49" t="s">
        <v>294</v>
      </c>
      <c r="B51" s="435">
        <v>0</v>
      </c>
      <c r="C51" s="435">
        <v>0</v>
      </c>
      <c r="D51" s="435">
        <v>0</v>
      </c>
      <c r="E51" s="435">
        <v>0</v>
      </c>
      <c r="F51" s="435">
        <v>0</v>
      </c>
      <c r="G51" s="435">
        <v>0</v>
      </c>
      <c r="H51" s="435"/>
    </row>
    <row r="52" spans="1:8" ht="15" customHeight="1" x14ac:dyDescent="0.3">
      <c r="A52" s="49" t="s">
        <v>295</v>
      </c>
      <c r="B52" s="435">
        <v>0</v>
      </c>
      <c r="C52" s="435">
        <v>0</v>
      </c>
      <c r="D52" s="435">
        <v>0</v>
      </c>
      <c r="E52" s="435">
        <v>0</v>
      </c>
      <c r="F52" s="435">
        <v>0</v>
      </c>
      <c r="G52" s="435">
        <v>0</v>
      </c>
      <c r="H52" s="435"/>
    </row>
    <row r="53" spans="1:8" ht="15" customHeight="1" x14ac:dyDescent="0.3">
      <c r="A53" s="49" t="s">
        <v>454</v>
      </c>
      <c r="B53" s="435">
        <v>0</v>
      </c>
      <c r="C53" s="435">
        <v>0</v>
      </c>
      <c r="D53" s="435">
        <v>0</v>
      </c>
      <c r="E53" s="435">
        <v>0</v>
      </c>
      <c r="F53" s="435">
        <v>0</v>
      </c>
      <c r="G53" s="435">
        <v>0</v>
      </c>
      <c r="H53" s="435"/>
    </row>
    <row r="54" spans="1:8" ht="15" customHeight="1" x14ac:dyDescent="0.3">
      <c r="A54" s="49" t="s">
        <v>455</v>
      </c>
      <c r="B54" s="435">
        <v>0</v>
      </c>
      <c r="C54" s="435">
        <v>0</v>
      </c>
      <c r="D54" s="435">
        <v>0</v>
      </c>
      <c r="E54" s="435">
        <v>0</v>
      </c>
      <c r="F54" s="435">
        <v>0</v>
      </c>
      <c r="G54" s="435">
        <v>0</v>
      </c>
      <c r="H54" s="435"/>
    </row>
    <row r="55" spans="1:8" ht="3.75" customHeight="1" x14ac:dyDescent="0.3"/>
    <row r="56" spans="1:8" ht="3.75" customHeight="1" x14ac:dyDescent="0.3">
      <c r="A56" s="451"/>
      <c r="B56" s="452"/>
      <c r="C56" s="452"/>
      <c r="D56" s="452"/>
      <c r="E56" s="452"/>
      <c r="F56" s="452"/>
      <c r="G56" s="452"/>
    </row>
    <row r="57" spans="1:8" ht="14.25" customHeight="1" x14ac:dyDescent="0.3">
      <c r="A57" s="433" t="s">
        <v>111</v>
      </c>
      <c r="B57" s="434">
        <f t="shared" ref="B57:G57" si="3">SUM(B58:B71)</f>
        <v>62</v>
      </c>
      <c r="C57" s="434">
        <f t="shared" si="3"/>
        <v>57</v>
      </c>
      <c r="D57" s="434">
        <f t="shared" si="3"/>
        <v>67</v>
      </c>
      <c r="E57" s="434">
        <f t="shared" si="3"/>
        <v>71</v>
      </c>
      <c r="F57" s="434">
        <f t="shared" si="3"/>
        <v>39</v>
      </c>
      <c r="G57" s="434">
        <f t="shared" si="3"/>
        <v>64</v>
      </c>
      <c r="H57" s="434"/>
    </row>
    <row r="58" spans="1:8" ht="15" customHeight="1" x14ac:dyDescent="0.3">
      <c r="A58" s="49" t="s">
        <v>453</v>
      </c>
      <c r="B58" s="435">
        <f t="shared" ref="B58:G71" si="4">SUM(B41,B25,B9)</f>
        <v>0</v>
      </c>
      <c r="C58" s="435">
        <f t="shared" si="4"/>
        <v>0</v>
      </c>
      <c r="D58" s="435">
        <f t="shared" si="4"/>
        <v>0</v>
      </c>
      <c r="E58" s="435">
        <f t="shared" si="4"/>
        <v>0</v>
      </c>
      <c r="F58" s="435">
        <f t="shared" si="4"/>
        <v>0</v>
      </c>
      <c r="G58" s="435">
        <f t="shared" si="4"/>
        <v>0</v>
      </c>
      <c r="H58" s="435"/>
    </row>
    <row r="59" spans="1:8" ht="15" customHeight="1" x14ac:dyDescent="0.3">
      <c r="A59" s="49" t="s">
        <v>285</v>
      </c>
      <c r="B59" s="435">
        <f t="shared" si="4"/>
        <v>0</v>
      </c>
      <c r="C59" s="435">
        <f t="shared" si="4"/>
        <v>0</v>
      </c>
      <c r="D59" s="435">
        <f t="shared" si="4"/>
        <v>0</v>
      </c>
      <c r="E59" s="435">
        <f t="shared" si="4"/>
        <v>0</v>
      </c>
      <c r="F59" s="435">
        <f t="shared" si="4"/>
        <v>0</v>
      </c>
      <c r="G59" s="435">
        <f t="shared" si="4"/>
        <v>0</v>
      </c>
      <c r="H59" s="435"/>
    </row>
    <row r="60" spans="1:8" ht="15" customHeight="1" x14ac:dyDescent="0.3">
      <c r="A60" s="49" t="s">
        <v>286</v>
      </c>
      <c r="B60" s="435">
        <f t="shared" si="4"/>
        <v>0</v>
      </c>
      <c r="C60" s="435">
        <f t="shared" si="4"/>
        <v>0</v>
      </c>
      <c r="D60" s="435">
        <f t="shared" si="4"/>
        <v>0</v>
      </c>
      <c r="E60" s="435">
        <f t="shared" si="4"/>
        <v>0</v>
      </c>
      <c r="F60" s="435">
        <f t="shared" si="4"/>
        <v>1</v>
      </c>
      <c r="G60" s="435">
        <f t="shared" si="4"/>
        <v>1</v>
      </c>
      <c r="H60" s="435"/>
    </row>
    <row r="61" spans="1:8" ht="15" customHeight="1" x14ac:dyDescent="0.3">
      <c r="A61" s="49" t="s">
        <v>287</v>
      </c>
      <c r="B61" s="435">
        <f t="shared" si="4"/>
        <v>0</v>
      </c>
      <c r="C61" s="435">
        <f t="shared" si="4"/>
        <v>0</v>
      </c>
      <c r="D61" s="435">
        <f t="shared" si="4"/>
        <v>0</v>
      </c>
      <c r="E61" s="435">
        <f t="shared" si="4"/>
        <v>0</v>
      </c>
      <c r="F61" s="435">
        <f t="shared" si="4"/>
        <v>0</v>
      </c>
      <c r="G61" s="435">
        <f t="shared" si="4"/>
        <v>1</v>
      </c>
      <c r="H61" s="435"/>
    </row>
    <row r="62" spans="1:8" ht="15" customHeight="1" x14ac:dyDescent="0.3">
      <c r="A62" s="49" t="s">
        <v>288</v>
      </c>
      <c r="B62" s="435">
        <f t="shared" si="4"/>
        <v>4</v>
      </c>
      <c r="C62" s="435">
        <f t="shared" si="4"/>
        <v>2</v>
      </c>
      <c r="D62" s="435">
        <f t="shared" si="4"/>
        <v>2</v>
      </c>
      <c r="E62" s="435">
        <f t="shared" si="4"/>
        <v>3</v>
      </c>
      <c r="F62" s="435">
        <f t="shared" si="4"/>
        <v>3</v>
      </c>
      <c r="G62" s="435">
        <f t="shared" si="4"/>
        <v>2</v>
      </c>
      <c r="H62" s="435"/>
    </row>
    <row r="63" spans="1:8" ht="15" customHeight="1" x14ac:dyDescent="0.3">
      <c r="A63" s="49" t="s">
        <v>289</v>
      </c>
      <c r="B63" s="435">
        <f t="shared" si="4"/>
        <v>7</v>
      </c>
      <c r="C63" s="435">
        <f t="shared" si="4"/>
        <v>3</v>
      </c>
      <c r="D63" s="435">
        <f t="shared" si="4"/>
        <v>5</v>
      </c>
      <c r="E63" s="435">
        <f t="shared" si="4"/>
        <v>9</v>
      </c>
      <c r="F63" s="435">
        <f t="shared" si="4"/>
        <v>2</v>
      </c>
      <c r="G63" s="435">
        <f t="shared" si="4"/>
        <v>5</v>
      </c>
      <c r="H63" s="435"/>
    </row>
    <row r="64" spans="1:8" ht="15" customHeight="1" x14ac:dyDescent="0.3">
      <c r="A64" s="49" t="s">
        <v>290</v>
      </c>
      <c r="B64" s="435">
        <f t="shared" si="4"/>
        <v>4</v>
      </c>
      <c r="C64" s="435">
        <f t="shared" si="4"/>
        <v>4</v>
      </c>
      <c r="D64" s="435">
        <f t="shared" si="4"/>
        <v>9</v>
      </c>
      <c r="E64" s="435">
        <f t="shared" si="4"/>
        <v>8</v>
      </c>
      <c r="F64" s="435">
        <f t="shared" si="4"/>
        <v>3</v>
      </c>
      <c r="G64" s="435">
        <f t="shared" si="4"/>
        <v>5</v>
      </c>
      <c r="H64" s="435"/>
    </row>
    <row r="65" spans="1:8" ht="15" customHeight="1" x14ac:dyDescent="0.3">
      <c r="A65" s="49" t="s">
        <v>291</v>
      </c>
      <c r="B65" s="435">
        <f t="shared" si="4"/>
        <v>6</v>
      </c>
      <c r="C65" s="435">
        <f t="shared" si="4"/>
        <v>3</v>
      </c>
      <c r="D65" s="435">
        <f t="shared" si="4"/>
        <v>11</v>
      </c>
      <c r="E65" s="435">
        <f t="shared" si="4"/>
        <v>9</v>
      </c>
      <c r="F65" s="435">
        <f t="shared" si="4"/>
        <v>7</v>
      </c>
      <c r="G65" s="435">
        <f t="shared" si="4"/>
        <v>10</v>
      </c>
      <c r="H65" s="435"/>
    </row>
    <row r="66" spans="1:8" ht="15" customHeight="1" x14ac:dyDescent="0.3">
      <c r="A66" s="49" t="s">
        <v>292</v>
      </c>
      <c r="B66" s="435">
        <f t="shared" si="4"/>
        <v>10</v>
      </c>
      <c r="C66" s="435">
        <f t="shared" si="4"/>
        <v>10</v>
      </c>
      <c r="D66" s="435">
        <f t="shared" si="4"/>
        <v>9</v>
      </c>
      <c r="E66" s="435">
        <f t="shared" si="4"/>
        <v>10</v>
      </c>
      <c r="F66" s="435">
        <f t="shared" si="4"/>
        <v>6</v>
      </c>
      <c r="G66" s="435">
        <f t="shared" si="4"/>
        <v>7</v>
      </c>
      <c r="H66" s="435"/>
    </row>
    <row r="67" spans="1:8" ht="15" customHeight="1" x14ac:dyDescent="0.3">
      <c r="A67" s="49" t="s">
        <v>293</v>
      </c>
      <c r="B67" s="435">
        <f t="shared" si="4"/>
        <v>11</v>
      </c>
      <c r="C67" s="435">
        <f t="shared" si="4"/>
        <v>10</v>
      </c>
      <c r="D67" s="435">
        <f t="shared" si="4"/>
        <v>5</v>
      </c>
      <c r="E67" s="435">
        <f t="shared" si="4"/>
        <v>9</v>
      </c>
      <c r="F67" s="435">
        <f t="shared" si="4"/>
        <v>5</v>
      </c>
      <c r="G67" s="435">
        <f t="shared" si="4"/>
        <v>4</v>
      </c>
      <c r="H67" s="435"/>
    </row>
    <row r="68" spans="1:8" ht="15" customHeight="1" x14ac:dyDescent="0.3">
      <c r="A68" s="49" t="s">
        <v>294</v>
      </c>
      <c r="B68" s="435">
        <f t="shared" si="4"/>
        <v>8</v>
      </c>
      <c r="C68" s="435">
        <f t="shared" si="4"/>
        <v>13</v>
      </c>
      <c r="D68" s="435">
        <f t="shared" si="4"/>
        <v>10</v>
      </c>
      <c r="E68" s="435">
        <f t="shared" si="4"/>
        <v>10</v>
      </c>
      <c r="F68" s="435">
        <f t="shared" si="4"/>
        <v>4</v>
      </c>
      <c r="G68" s="435">
        <f t="shared" si="4"/>
        <v>14</v>
      </c>
      <c r="H68" s="435"/>
    </row>
    <row r="69" spans="1:8" ht="15" customHeight="1" x14ac:dyDescent="0.3">
      <c r="A69" s="49" t="s">
        <v>295</v>
      </c>
      <c r="B69" s="435">
        <f t="shared" si="4"/>
        <v>3</v>
      </c>
      <c r="C69" s="435">
        <f t="shared" si="4"/>
        <v>4</v>
      </c>
      <c r="D69" s="435">
        <f t="shared" si="4"/>
        <v>8</v>
      </c>
      <c r="E69" s="435">
        <f t="shared" si="4"/>
        <v>7</v>
      </c>
      <c r="F69" s="435">
        <f t="shared" si="4"/>
        <v>2</v>
      </c>
      <c r="G69" s="435">
        <f t="shared" si="4"/>
        <v>8</v>
      </c>
      <c r="H69" s="435"/>
    </row>
    <row r="70" spans="1:8" ht="15" customHeight="1" x14ac:dyDescent="0.3">
      <c r="A70" s="49" t="s">
        <v>454</v>
      </c>
      <c r="B70" s="435">
        <f t="shared" si="4"/>
        <v>9</v>
      </c>
      <c r="C70" s="435">
        <f t="shared" si="4"/>
        <v>8</v>
      </c>
      <c r="D70" s="435">
        <f t="shared" si="4"/>
        <v>8</v>
      </c>
      <c r="E70" s="435">
        <f t="shared" si="4"/>
        <v>6</v>
      </c>
      <c r="F70" s="435">
        <f t="shared" si="4"/>
        <v>6</v>
      </c>
      <c r="G70" s="435">
        <f t="shared" si="4"/>
        <v>7</v>
      </c>
      <c r="H70" s="435"/>
    </row>
    <row r="71" spans="1:8" ht="15" customHeight="1" x14ac:dyDescent="0.3">
      <c r="A71" s="49" t="s">
        <v>455</v>
      </c>
      <c r="B71" s="435">
        <f t="shared" si="4"/>
        <v>0</v>
      </c>
      <c r="C71" s="435">
        <f t="shared" si="4"/>
        <v>0</v>
      </c>
      <c r="D71" s="435">
        <f t="shared" si="4"/>
        <v>0</v>
      </c>
      <c r="E71" s="435">
        <f t="shared" si="4"/>
        <v>0</v>
      </c>
      <c r="F71" s="435">
        <f t="shared" si="4"/>
        <v>0</v>
      </c>
      <c r="G71" s="435">
        <f t="shared" si="4"/>
        <v>0</v>
      </c>
      <c r="H71" s="435"/>
    </row>
    <row r="72" spans="1:8" ht="3.75" customHeight="1" x14ac:dyDescent="0.3">
      <c r="A72" s="233"/>
      <c r="B72" s="453"/>
      <c r="C72" s="453"/>
      <c r="D72" s="453"/>
      <c r="E72" s="453"/>
      <c r="F72" s="453"/>
      <c r="G72" s="453"/>
    </row>
    <row r="73" spans="1:8" ht="10.5" customHeight="1" x14ac:dyDescent="0.3"/>
    <row r="74" spans="1:8" ht="15.75" customHeight="1" x14ac:dyDescent="0.3">
      <c r="F74" s="442"/>
      <c r="G74" s="442" t="s">
        <v>447</v>
      </c>
      <c r="H74" s="442"/>
    </row>
    <row r="75" spans="1:8" ht="15.75" customHeight="1" x14ac:dyDescent="0.3">
      <c r="F75" s="443"/>
      <c r="G75" s="443" t="s">
        <v>448</v>
      </c>
      <c r="H75" s="443"/>
    </row>
    <row r="76" spans="1:8" ht="21" customHeight="1" x14ac:dyDescent="0.3"/>
  </sheetData>
  <sheetProtection selectLockedCells="1" selectUnlockedCells="1"/>
  <mergeCells count="1">
    <mergeCell ref="B5:G5"/>
  </mergeCells>
  <printOptions horizontalCentered="1"/>
  <pageMargins left="0.7" right="0.7" top="0.75" bottom="0.75" header="0.3" footer="0.3"/>
  <pageSetup paperSize="9" scale="67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3AA71-4C49-4B71-B92E-5E76CF9675D6}">
  <dimension ref="A1:H76"/>
  <sheetViews>
    <sheetView view="pageBreakPreview" zoomScaleSheetLayoutView="100" workbookViewId="0">
      <selection activeCell="D39" sqref="D39"/>
    </sheetView>
  </sheetViews>
  <sheetFormatPr defaultColWidth="9.109375" defaultRowHeight="15.6" x14ac:dyDescent="0.3"/>
  <cols>
    <col min="1" max="1" width="43.33203125" style="209" customWidth="1"/>
    <col min="2" max="8" width="12.33203125" style="218" customWidth="1"/>
    <col min="9" max="256" width="9.109375" style="209"/>
    <col min="257" max="257" width="43.33203125" style="209" customWidth="1"/>
    <col min="258" max="264" width="12.33203125" style="209" customWidth="1"/>
    <col min="265" max="512" width="9.109375" style="209"/>
    <col min="513" max="513" width="43.33203125" style="209" customWidth="1"/>
    <col min="514" max="520" width="12.33203125" style="209" customWidth="1"/>
    <col min="521" max="768" width="9.109375" style="209"/>
    <col min="769" max="769" width="43.33203125" style="209" customWidth="1"/>
    <col min="770" max="776" width="12.33203125" style="209" customWidth="1"/>
    <col min="777" max="1024" width="9.109375" style="209"/>
    <col min="1025" max="1025" width="43.33203125" style="209" customWidth="1"/>
    <col min="1026" max="1032" width="12.33203125" style="209" customWidth="1"/>
    <col min="1033" max="1280" width="9.109375" style="209"/>
    <col min="1281" max="1281" width="43.33203125" style="209" customWidth="1"/>
    <col min="1282" max="1288" width="12.33203125" style="209" customWidth="1"/>
    <col min="1289" max="1536" width="9.109375" style="209"/>
    <col min="1537" max="1537" width="43.33203125" style="209" customWidth="1"/>
    <col min="1538" max="1544" width="12.33203125" style="209" customWidth="1"/>
    <col min="1545" max="1792" width="9.109375" style="209"/>
    <col min="1793" max="1793" width="43.33203125" style="209" customWidth="1"/>
    <col min="1794" max="1800" width="12.33203125" style="209" customWidth="1"/>
    <col min="1801" max="2048" width="9.109375" style="209"/>
    <col min="2049" max="2049" width="43.33203125" style="209" customWidth="1"/>
    <col min="2050" max="2056" width="12.33203125" style="209" customWidth="1"/>
    <col min="2057" max="2304" width="9.109375" style="209"/>
    <col min="2305" max="2305" width="43.33203125" style="209" customWidth="1"/>
    <col min="2306" max="2312" width="12.33203125" style="209" customWidth="1"/>
    <col min="2313" max="2560" width="9.109375" style="209"/>
    <col min="2561" max="2561" width="43.33203125" style="209" customWidth="1"/>
    <col min="2562" max="2568" width="12.33203125" style="209" customWidth="1"/>
    <col min="2569" max="2816" width="9.109375" style="209"/>
    <col min="2817" max="2817" width="43.33203125" style="209" customWidth="1"/>
    <col min="2818" max="2824" width="12.33203125" style="209" customWidth="1"/>
    <col min="2825" max="3072" width="9.109375" style="209"/>
    <col min="3073" max="3073" width="43.33203125" style="209" customWidth="1"/>
    <col min="3074" max="3080" width="12.33203125" style="209" customWidth="1"/>
    <col min="3081" max="3328" width="9.109375" style="209"/>
    <col min="3329" max="3329" width="43.33203125" style="209" customWidth="1"/>
    <col min="3330" max="3336" width="12.33203125" style="209" customWidth="1"/>
    <col min="3337" max="3584" width="9.109375" style="209"/>
    <col min="3585" max="3585" width="43.33203125" style="209" customWidth="1"/>
    <col min="3586" max="3592" width="12.33203125" style="209" customWidth="1"/>
    <col min="3593" max="3840" width="9.109375" style="209"/>
    <col min="3841" max="3841" width="43.33203125" style="209" customWidth="1"/>
    <col min="3842" max="3848" width="12.33203125" style="209" customWidth="1"/>
    <col min="3849" max="4096" width="9.109375" style="209"/>
    <col min="4097" max="4097" width="43.33203125" style="209" customWidth="1"/>
    <col min="4098" max="4104" width="12.33203125" style="209" customWidth="1"/>
    <col min="4105" max="4352" width="9.109375" style="209"/>
    <col min="4353" max="4353" width="43.33203125" style="209" customWidth="1"/>
    <col min="4354" max="4360" width="12.33203125" style="209" customWidth="1"/>
    <col min="4361" max="4608" width="9.109375" style="209"/>
    <col min="4609" max="4609" width="43.33203125" style="209" customWidth="1"/>
    <col min="4610" max="4616" width="12.33203125" style="209" customWidth="1"/>
    <col min="4617" max="4864" width="9.109375" style="209"/>
    <col min="4865" max="4865" width="43.33203125" style="209" customWidth="1"/>
    <col min="4866" max="4872" width="12.33203125" style="209" customWidth="1"/>
    <col min="4873" max="5120" width="9.109375" style="209"/>
    <col min="5121" max="5121" width="43.33203125" style="209" customWidth="1"/>
    <col min="5122" max="5128" width="12.33203125" style="209" customWidth="1"/>
    <col min="5129" max="5376" width="9.109375" style="209"/>
    <col min="5377" max="5377" width="43.33203125" style="209" customWidth="1"/>
    <col min="5378" max="5384" width="12.33203125" style="209" customWidth="1"/>
    <col min="5385" max="5632" width="9.109375" style="209"/>
    <col min="5633" max="5633" width="43.33203125" style="209" customWidth="1"/>
    <col min="5634" max="5640" width="12.33203125" style="209" customWidth="1"/>
    <col min="5641" max="5888" width="9.109375" style="209"/>
    <col min="5889" max="5889" width="43.33203125" style="209" customWidth="1"/>
    <col min="5890" max="5896" width="12.33203125" style="209" customWidth="1"/>
    <col min="5897" max="6144" width="9.109375" style="209"/>
    <col min="6145" max="6145" width="43.33203125" style="209" customWidth="1"/>
    <col min="6146" max="6152" width="12.33203125" style="209" customWidth="1"/>
    <col min="6153" max="6400" width="9.109375" style="209"/>
    <col min="6401" max="6401" width="43.33203125" style="209" customWidth="1"/>
    <col min="6402" max="6408" width="12.33203125" style="209" customWidth="1"/>
    <col min="6409" max="6656" width="9.109375" style="209"/>
    <col min="6657" max="6657" width="43.33203125" style="209" customWidth="1"/>
    <col min="6658" max="6664" width="12.33203125" style="209" customWidth="1"/>
    <col min="6665" max="6912" width="9.109375" style="209"/>
    <col min="6913" max="6913" width="43.33203125" style="209" customWidth="1"/>
    <col min="6914" max="6920" width="12.33203125" style="209" customWidth="1"/>
    <col min="6921" max="7168" width="9.109375" style="209"/>
    <col min="7169" max="7169" width="43.33203125" style="209" customWidth="1"/>
    <col min="7170" max="7176" width="12.33203125" style="209" customWidth="1"/>
    <col min="7177" max="7424" width="9.109375" style="209"/>
    <col min="7425" max="7425" width="43.33203125" style="209" customWidth="1"/>
    <col min="7426" max="7432" width="12.33203125" style="209" customWidth="1"/>
    <col min="7433" max="7680" width="9.109375" style="209"/>
    <col min="7681" max="7681" width="43.33203125" style="209" customWidth="1"/>
    <col min="7682" max="7688" width="12.33203125" style="209" customWidth="1"/>
    <col min="7689" max="7936" width="9.109375" style="209"/>
    <col min="7937" max="7937" width="43.33203125" style="209" customWidth="1"/>
    <col min="7938" max="7944" width="12.33203125" style="209" customWidth="1"/>
    <col min="7945" max="8192" width="9.109375" style="209"/>
    <col min="8193" max="8193" width="43.33203125" style="209" customWidth="1"/>
    <col min="8194" max="8200" width="12.33203125" style="209" customWidth="1"/>
    <col min="8201" max="8448" width="9.109375" style="209"/>
    <col min="8449" max="8449" width="43.33203125" style="209" customWidth="1"/>
    <col min="8450" max="8456" width="12.33203125" style="209" customWidth="1"/>
    <col min="8457" max="8704" width="9.109375" style="209"/>
    <col min="8705" max="8705" width="43.33203125" style="209" customWidth="1"/>
    <col min="8706" max="8712" width="12.33203125" style="209" customWidth="1"/>
    <col min="8713" max="8960" width="9.109375" style="209"/>
    <col min="8961" max="8961" width="43.33203125" style="209" customWidth="1"/>
    <col min="8962" max="8968" width="12.33203125" style="209" customWidth="1"/>
    <col min="8969" max="9216" width="9.109375" style="209"/>
    <col min="9217" max="9217" width="43.33203125" style="209" customWidth="1"/>
    <col min="9218" max="9224" width="12.33203125" style="209" customWidth="1"/>
    <col min="9225" max="9472" width="9.109375" style="209"/>
    <col min="9473" max="9473" width="43.33203125" style="209" customWidth="1"/>
    <col min="9474" max="9480" width="12.33203125" style="209" customWidth="1"/>
    <col min="9481" max="9728" width="9.109375" style="209"/>
    <col min="9729" max="9729" width="43.33203125" style="209" customWidth="1"/>
    <col min="9730" max="9736" width="12.33203125" style="209" customWidth="1"/>
    <col min="9737" max="9984" width="9.109375" style="209"/>
    <col min="9985" max="9985" width="43.33203125" style="209" customWidth="1"/>
    <col min="9986" max="9992" width="12.33203125" style="209" customWidth="1"/>
    <col min="9993" max="10240" width="9.109375" style="209"/>
    <col min="10241" max="10241" width="43.33203125" style="209" customWidth="1"/>
    <col min="10242" max="10248" width="12.33203125" style="209" customWidth="1"/>
    <col min="10249" max="10496" width="9.109375" style="209"/>
    <col min="10497" max="10497" width="43.33203125" style="209" customWidth="1"/>
    <col min="10498" max="10504" width="12.33203125" style="209" customWidth="1"/>
    <col min="10505" max="10752" width="9.109375" style="209"/>
    <col min="10753" max="10753" width="43.33203125" style="209" customWidth="1"/>
    <col min="10754" max="10760" width="12.33203125" style="209" customWidth="1"/>
    <col min="10761" max="11008" width="9.109375" style="209"/>
    <col min="11009" max="11009" width="43.33203125" style="209" customWidth="1"/>
    <col min="11010" max="11016" width="12.33203125" style="209" customWidth="1"/>
    <col min="11017" max="11264" width="9.109375" style="209"/>
    <col min="11265" max="11265" width="43.33203125" style="209" customWidth="1"/>
    <col min="11266" max="11272" width="12.33203125" style="209" customWidth="1"/>
    <col min="11273" max="11520" width="9.109375" style="209"/>
    <col min="11521" max="11521" width="43.33203125" style="209" customWidth="1"/>
    <col min="11522" max="11528" width="12.33203125" style="209" customWidth="1"/>
    <col min="11529" max="11776" width="9.109375" style="209"/>
    <col min="11777" max="11777" width="43.33203125" style="209" customWidth="1"/>
    <col min="11778" max="11784" width="12.33203125" style="209" customWidth="1"/>
    <col min="11785" max="12032" width="9.109375" style="209"/>
    <col min="12033" max="12033" width="43.33203125" style="209" customWidth="1"/>
    <col min="12034" max="12040" width="12.33203125" style="209" customWidth="1"/>
    <col min="12041" max="12288" width="9.109375" style="209"/>
    <col min="12289" max="12289" width="43.33203125" style="209" customWidth="1"/>
    <col min="12290" max="12296" width="12.33203125" style="209" customWidth="1"/>
    <col min="12297" max="12544" width="9.109375" style="209"/>
    <col min="12545" max="12545" width="43.33203125" style="209" customWidth="1"/>
    <col min="12546" max="12552" width="12.33203125" style="209" customWidth="1"/>
    <col min="12553" max="12800" width="9.109375" style="209"/>
    <col min="12801" max="12801" width="43.33203125" style="209" customWidth="1"/>
    <col min="12802" max="12808" width="12.33203125" style="209" customWidth="1"/>
    <col min="12809" max="13056" width="9.109375" style="209"/>
    <col min="13057" max="13057" width="43.33203125" style="209" customWidth="1"/>
    <col min="13058" max="13064" width="12.33203125" style="209" customWidth="1"/>
    <col min="13065" max="13312" width="9.109375" style="209"/>
    <col min="13313" max="13313" width="43.33203125" style="209" customWidth="1"/>
    <col min="13314" max="13320" width="12.33203125" style="209" customWidth="1"/>
    <col min="13321" max="13568" width="9.109375" style="209"/>
    <col min="13569" max="13569" width="43.33203125" style="209" customWidth="1"/>
    <col min="13570" max="13576" width="12.33203125" style="209" customWidth="1"/>
    <col min="13577" max="13824" width="9.109375" style="209"/>
    <col min="13825" max="13825" width="43.33203125" style="209" customWidth="1"/>
    <col min="13826" max="13832" width="12.33203125" style="209" customWidth="1"/>
    <col min="13833" max="14080" width="9.109375" style="209"/>
    <col min="14081" max="14081" width="43.33203125" style="209" customWidth="1"/>
    <col min="14082" max="14088" width="12.33203125" style="209" customWidth="1"/>
    <col min="14089" max="14336" width="9.109375" style="209"/>
    <col min="14337" max="14337" width="43.33203125" style="209" customWidth="1"/>
    <col min="14338" max="14344" width="12.33203125" style="209" customWidth="1"/>
    <col min="14345" max="14592" width="9.109375" style="209"/>
    <col min="14593" max="14593" width="43.33203125" style="209" customWidth="1"/>
    <col min="14594" max="14600" width="12.33203125" style="209" customWidth="1"/>
    <col min="14601" max="14848" width="9.109375" style="209"/>
    <col min="14849" max="14849" width="43.33203125" style="209" customWidth="1"/>
    <col min="14850" max="14856" width="12.33203125" style="209" customWidth="1"/>
    <col min="14857" max="15104" width="9.109375" style="209"/>
    <col min="15105" max="15105" width="43.33203125" style="209" customWidth="1"/>
    <col min="15106" max="15112" width="12.33203125" style="209" customWidth="1"/>
    <col min="15113" max="15360" width="9.109375" style="209"/>
    <col min="15361" max="15361" width="43.33203125" style="209" customWidth="1"/>
    <col min="15362" max="15368" width="12.33203125" style="209" customWidth="1"/>
    <col min="15369" max="15616" width="9.109375" style="209"/>
    <col min="15617" max="15617" width="43.33203125" style="209" customWidth="1"/>
    <col min="15618" max="15624" width="12.33203125" style="209" customWidth="1"/>
    <col min="15625" max="15872" width="9.109375" style="209"/>
    <col min="15873" max="15873" width="43.33203125" style="209" customWidth="1"/>
    <col min="15874" max="15880" width="12.33203125" style="209" customWidth="1"/>
    <col min="15881" max="16128" width="9.109375" style="209"/>
    <col min="16129" max="16129" width="43.33203125" style="209" customWidth="1"/>
    <col min="16130" max="16136" width="12.33203125" style="209" customWidth="1"/>
    <col min="16137" max="16384" width="9.109375" style="209"/>
  </cols>
  <sheetData>
    <row r="1" spans="1:8" s="1" customFormat="1" ht="18" customHeight="1" x14ac:dyDescent="0.35">
      <c r="A1" s="426" t="s">
        <v>456</v>
      </c>
      <c r="B1" s="29"/>
      <c r="C1" s="29"/>
      <c r="D1" s="148"/>
      <c r="E1" s="148"/>
      <c r="F1" s="148"/>
      <c r="G1" s="148"/>
      <c r="H1" s="148"/>
    </row>
    <row r="2" spans="1:8" s="1" customFormat="1" ht="18" customHeight="1" x14ac:dyDescent="0.35">
      <c r="A2" s="81" t="s">
        <v>457</v>
      </c>
      <c r="B2" s="29"/>
      <c r="C2" s="29"/>
      <c r="D2" s="33"/>
      <c r="E2" s="33"/>
      <c r="F2" s="33"/>
      <c r="G2" s="33"/>
      <c r="H2" s="33"/>
    </row>
    <row r="3" spans="1:8" s="1" customFormat="1" ht="14.25" customHeight="1" x14ac:dyDescent="0.35">
      <c r="A3" s="32"/>
      <c r="B3" s="29"/>
      <c r="C3" s="29"/>
      <c r="D3" s="33"/>
      <c r="E3" s="33"/>
      <c r="F3" s="33"/>
      <c r="G3" s="33"/>
      <c r="H3" s="33"/>
    </row>
    <row r="4" spans="1:8" ht="14.25" customHeight="1" x14ac:dyDescent="0.35">
      <c r="F4" s="455"/>
      <c r="G4" s="455" t="s">
        <v>460</v>
      </c>
      <c r="H4" s="455"/>
    </row>
    <row r="5" spans="1:8" ht="17.25" customHeight="1" x14ac:dyDescent="0.3">
      <c r="A5" s="393" t="s">
        <v>451</v>
      </c>
      <c r="B5" s="430" t="s">
        <v>461</v>
      </c>
      <c r="C5" s="430"/>
      <c r="D5" s="430"/>
      <c r="E5" s="430"/>
      <c r="F5" s="430"/>
      <c r="G5" s="430"/>
      <c r="H5" s="209"/>
    </row>
    <row r="6" spans="1:8" ht="17.25" customHeight="1" x14ac:dyDescent="0.3">
      <c r="A6" s="394" t="s">
        <v>452</v>
      </c>
      <c r="B6" s="395">
        <v>2017</v>
      </c>
      <c r="C6" s="395">
        <v>2018</v>
      </c>
      <c r="D6" s="395">
        <v>2019</v>
      </c>
      <c r="E6" s="395">
        <v>2020</v>
      </c>
      <c r="F6" s="395">
        <v>2021</v>
      </c>
      <c r="G6" s="395">
        <v>2022</v>
      </c>
      <c r="H6" s="446"/>
    </row>
    <row r="7" spans="1:8" ht="3.75" customHeight="1" x14ac:dyDescent="0.35">
      <c r="A7" s="431"/>
      <c r="B7" s="432"/>
      <c r="C7" s="432"/>
      <c r="D7" s="432"/>
      <c r="E7" s="432"/>
      <c r="F7" s="432"/>
      <c r="G7" s="432"/>
      <c r="H7" s="448"/>
    </row>
    <row r="8" spans="1:8" ht="14.25" customHeight="1" x14ac:dyDescent="0.3">
      <c r="A8" s="433" t="s">
        <v>443</v>
      </c>
      <c r="B8" s="434">
        <f t="shared" ref="B8:G8" si="0">SUM(B9:B22)</f>
        <v>287</v>
      </c>
      <c r="C8" s="434">
        <f t="shared" si="0"/>
        <v>304</v>
      </c>
      <c r="D8" s="434">
        <f t="shared" si="0"/>
        <v>276</v>
      </c>
      <c r="E8" s="434">
        <f t="shared" si="0"/>
        <v>319</v>
      </c>
      <c r="F8" s="434">
        <f t="shared" si="0"/>
        <v>293</v>
      </c>
      <c r="G8" s="434">
        <f t="shared" si="0"/>
        <v>261</v>
      </c>
      <c r="H8" s="434"/>
    </row>
    <row r="9" spans="1:8" ht="15" customHeight="1" x14ac:dyDescent="0.3">
      <c r="A9" s="49" t="s">
        <v>453</v>
      </c>
      <c r="B9" s="435">
        <v>0</v>
      </c>
      <c r="C9" s="435">
        <v>0</v>
      </c>
      <c r="D9" s="435">
        <v>0</v>
      </c>
      <c r="E9" s="435">
        <v>0</v>
      </c>
      <c r="F9" s="435">
        <v>0</v>
      </c>
      <c r="G9" s="435">
        <v>0</v>
      </c>
      <c r="H9" s="435"/>
    </row>
    <row r="10" spans="1:8" ht="15" customHeight="1" x14ac:dyDescent="0.3">
      <c r="A10" s="49" t="s">
        <v>285</v>
      </c>
      <c r="B10" s="435">
        <v>0</v>
      </c>
      <c r="C10" s="435">
        <v>1</v>
      </c>
      <c r="D10" s="435">
        <v>0</v>
      </c>
      <c r="E10" s="435">
        <v>0</v>
      </c>
      <c r="F10" s="435">
        <v>0</v>
      </c>
      <c r="G10" s="435">
        <v>0</v>
      </c>
      <c r="H10" s="435"/>
    </row>
    <row r="11" spans="1:8" ht="15" customHeight="1" x14ac:dyDescent="0.3">
      <c r="A11" s="49" t="s">
        <v>286</v>
      </c>
      <c r="B11" s="435">
        <v>3</v>
      </c>
      <c r="C11" s="435">
        <v>6</v>
      </c>
      <c r="D11" s="435">
        <v>4</v>
      </c>
      <c r="E11" s="435">
        <v>7</v>
      </c>
      <c r="F11" s="435">
        <v>6</v>
      </c>
      <c r="G11" s="435">
        <v>4</v>
      </c>
      <c r="H11" s="435"/>
    </row>
    <row r="12" spans="1:8" ht="15" customHeight="1" x14ac:dyDescent="0.3">
      <c r="A12" s="49" t="s">
        <v>287</v>
      </c>
      <c r="B12" s="435">
        <v>39</v>
      </c>
      <c r="C12" s="435">
        <v>37</v>
      </c>
      <c r="D12" s="435">
        <v>34</v>
      </c>
      <c r="E12" s="435">
        <v>39</v>
      </c>
      <c r="F12" s="435">
        <v>28</v>
      </c>
      <c r="G12" s="435">
        <v>27</v>
      </c>
      <c r="H12" s="435"/>
    </row>
    <row r="13" spans="1:8" ht="15" customHeight="1" x14ac:dyDescent="0.3">
      <c r="A13" s="49" t="s">
        <v>288</v>
      </c>
      <c r="B13" s="435">
        <v>53</v>
      </c>
      <c r="C13" s="435">
        <v>54</v>
      </c>
      <c r="D13" s="435">
        <v>61</v>
      </c>
      <c r="E13" s="435">
        <v>61</v>
      </c>
      <c r="F13" s="435">
        <v>70</v>
      </c>
      <c r="G13" s="435">
        <v>50</v>
      </c>
      <c r="H13" s="435"/>
    </row>
    <row r="14" spans="1:8" ht="15" customHeight="1" x14ac:dyDescent="0.3">
      <c r="A14" s="49" t="s">
        <v>289</v>
      </c>
      <c r="B14" s="435">
        <v>61</v>
      </c>
      <c r="C14" s="435">
        <v>71</v>
      </c>
      <c r="D14" s="435">
        <v>61</v>
      </c>
      <c r="E14" s="435">
        <v>76</v>
      </c>
      <c r="F14" s="435">
        <v>77</v>
      </c>
      <c r="G14" s="435">
        <v>44</v>
      </c>
      <c r="H14" s="435"/>
    </row>
    <row r="15" spans="1:8" ht="15" customHeight="1" x14ac:dyDescent="0.3">
      <c r="A15" s="49" t="s">
        <v>290</v>
      </c>
      <c r="B15" s="435">
        <v>49</v>
      </c>
      <c r="C15" s="435">
        <v>49</v>
      </c>
      <c r="D15" s="435">
        <v>41</v>
      </c>
      <c r="E15" s="435">
        <v>55</v>
      </c>
      <c r="F15" s="435">
        <v>49</v>
      </c>
      <c r="G15" s="435">
        <v>54</v>
      </c>
      <c r="H15" s="435"/>
    </row>
    <row r="16" spans="1:8" ht="15" customHeight="1" x14ac:dyDescent="0.3">
      <c r="A16" s="49" t="s">
        <v>291</v>
      </c>
      <c r="B16" s="435">
        <v>42</v>
      </c>
      <c r="C16" s="435">
        <v>41</v>
      </c>
      <c r="D16" s="435">
        <v>35</v>
      </c>
      <c r="E16" s="435">
        <v>31</v>
      </c>
      <c r="F16" s="435">
        <v>32</v>
      </c>
      <c r="G16" s="435">
        <v>43</v>
      </c>
      <c r="H16" s="435"/>
    </row>
    <row r="17" spans="1:8" ht="15" customHeight="1" x14ac:dyDescent="0.3">
      <c r="A17" s="49" t="s">
        <v>292</v>
      </c>
      <c r="B17" s="435">
        <v>24</v>
      </c>
      <c r="C17" s="435">
        <v>21</v>
      </c>
      <c r="D17" s="435">
        <v>17</v>
      </c>
      <c r="E17" s="435">
        <v>29</v>
      </c>
      <c r="F17" s="435">
        <v>9</v>
      </c>
      <c r="G17" s="435">
        <v>25</v>
      </c>
      <c r="H17" s="435"/>
    </row>
    <row r="18" spans="1:8" ht="15" customHeight="1" x14ac:dyDescent="0.3">
      <c r="A18" s="49" t="s">
        <v>293</v>
      </c>
      <c r="B18" s="435">
        <v>9</v>
      </c>
      <c r="C18" s="435">
        <v>14</v>
      </c>
      <c r="D18" s="435">
        <v>11</v>
      </c>
      <c r="E18" s="435">
        <v>9</v>
      </c>
      <c r="F18" s="435">
        <v>5</v>
      </c>
      <c r="G18" s="435">
        <v>5</v>
      </c>
      <c r="H18" s="435"/>
    </row>
    <row r="19" spans="1:8" ht="15" customHeight="1" x14ac:dyDescent="0.3">
      <c r="A19" s="49" t="s">
        <v>294</v>
      </c>
      <c r="B19" s="435">
        <v>5</v>
      </c>
      <c r="C19" s="435">
        <v>7</v>
      </c>
      <c r="D19" s="435">
        <v>6</v>
      </c>
      <c r="E19" s="435">
        <v>7</v>
      </c>
      <c r="F19" s="435">
        <v>8</v>
      </c>
      <c r="G19" s="435">
        <v>6</v>
      </c>
      <c r="H19" s="435"/>
    </row>
    <row r="20" spans="1:8" ht="15" customHeight="1" x14ac:dyDescent="0.3">
      <c r="A20" s="49" t="s">
        <v>295</v>
      </c>
      <c r="B20" s="435">
        <v>1</v>
      </c>
      <c r="C20" s="435">
        <v>2</v>
      </c>
      <c r="D20" s="435">
        <v>5</v>
      </c>
      <c r="E20" s="435">
        <v>5</v>
      </c>
      <c r="F20" s="435">
        <v>5</v>
      </c>
      <c r="G20" s="435">
        <v>3</v>
      </c>
      <c r="H20" s="435"/>
    </row>
    <row r="21" spans="1:8" ht="15" customHeight="1" x14ac:dyDescent="0.3">
      <c r="A21" s="49" t="s">
        <v>454</v>
      </c>
      <c r="B21" s="435">
        <v>1</v>
      </c>
      <c r="C21" s="435">
        <v>1</v>
      </c>
      <c r="D21" s="435">
        <v>1</v>
      </c>
      <c r="E21" s="435">
        <v>0</v>
      </c>
      <c r="F21" s="435">
        <v>4</v>
      </c>
      <c r="G21" s="435">
        <v>0</v>
      </c>
      <c r="H21" s="435"/>
    </row>
    <row r="22" spans="1:8" ht="15" customHeight="1" x14ac:dyDescent="0.3">
      <c r="A22" s="49" t="s">
        <v>455</v>
      </c>
      <c r="B22" s="435">
        <v>0</v>
      </c>
      <c r="C22" s="435">
        <v>0</v>
      </c>
      <c r="D22" s="435">
        <v>0</v>
      </c>
      <c r="E22" s="435">
        <v>0</v>
      </c>
      <c r="F22" s="435">
        <v>0</v>
      </c>
      <c r="G22" s="435">
        <v>0</v>
      </c>
      <c r="H22" s="435"/>
    </row>
    <row r="23" spans="1:8" ht="9.75" customHeight="1" x14ac:dyDescent="0.3">
      <c r="A23" s="49"/>
      <c r="B23" s="435"/>
      <c r="C23" s="435"/>
      <c r="D23" s="435"/>
      <c r="E23" s="435"/>
      <c r="F23" s="435"/>
      <c r="G23" s="435"/>
      <c r="H23" s="435"/>
    </row>
    <row r="24" spans="1:8" ht="14.25" customHeight="1" x14ac:dyDescent="0.3">
      <c r="A24" s="433" t="s">
        <v>445</v>
      </c>
      <c r="B24" s="434">
        <f t="shared" ref="B24:G24" si="1">SUM(B25:B38)</f>
        <v>8</v>
      </c>
      <c r="C24" s="434">
        <f t="shared" si="1"/>
        <v>6</v>
      </c>
      <c r="D24" s="434">
        <f t="shared" si="1"/>
        <v>13</v>
      </c>
      <c r="E24" s="434">
        <f t="shared" si="1"/>
        <v>6</v>
      </c>
      <c r="F24" s="434">
        <f t="shared" si="1"/>
        <v>10</v>
      </c>
      <c r="G24" s="434">
        <f t="shared" si="1"/>
        <v>11</v>
      </c>
      <c r="H24" s="434"/>
    </row>
    <row r="25" spans="1:8" ht="15" customHeight="1" x14ac:dyDescent="0.3">
      <c r="A25" s="49" t="s">
        <v>453</v>
      </c>
      <c r="B25" s="435">
        <v>0</v>
      </c>
      <c r="C25" s="435">
        <v>0</v>
      </c>
      <c r="D25" s="435">
        <v>0</v>
      </c>
      <c r="E25" s="435">
        <v>0</v>
      </c>
      <c r="F25" s="435">
        <v>0</v>
      </c>
      <c r="G25" s="435">
        <v>0</v>
      </c>
      <c r="H25" s="435"/>
    </row>
    <row r="26" spans="1:8" ht="15" customHeight="1" x14ac:dyDescent="0.3">
      <c r="A26" s="49" t="s">
        <v>285</v>
      </c>
      <c r="B26" s="435">
        <v>0</v>
      </c>
      <c r="C26" s="435">
        <v>0</v>
      </c>
      <c r="D26" s="435">
        <v>0</v>
      </c>
      <c r="E26" s="435">
        <v>0</v>
      </c>
      <c r="F26" s="435">
        <v>0</v>
      </c>
      <c r="G26" s="435">
        <v>0</v>
      </c>
      <c r="H26" s="435"/>
    </row>
    <row r="27" spans="1:8" ht="15" customHeight="1" x14ac:dyDescent="0.3">
      <c r="A27" s="49" t="s">
        <v>286</v>
      </c>
      <c r="B27" s="435">
        <v>0</v>
      </c>
      <c r="C27" s="435">
        <v>0</v>
      </c>
      <c r="D27" s="435">
        <v>0</v>
      </c>
      <c r="E27" s="435">
        <v>0</v>
      </c>
      <c r="F27" s="435">
        <v>0</v>
      </c>
      <c r="G27" s="435">
        <v>0</v>
      </c>
      <c r="H27" s="435"/>
    </row>
    <row r="28" spans="1:8" ht="15" customHeight="1" x14ac:dyDescent="0.3">
      <c r="A28" s="49" t="s">
        <v>287</v>
      </c>
      <c r="B28" s="435">
        <v>0</v>
      </c>
      <c r="C28" s="435">
        <v>0</v>
      </c>
      <c r="D28" s="435">
        <v>0</v>
      </c>
      <c r="E28" s="435">
        <v>0</v>
      </c>
      <c r="F28" s="435">
        <v>0</v>
      </c>
      <c r="G28" s="435">
        <v>0</v>
      </c>
      <c r="H28" s="435"/>
    </row>
    <row r="29" spans="1:8" ht="15" customHeight="1" x14ac:dyDescent="0.3">
      <c r="A29" s="49" t="s">
        <v>288</v>
      </c>
      <c r="B29" s="435">
        <v>0</v>
      </c>
      <c r="C29" s="435">
        <v>1</v>
      </c>
      <c r="D29" s="435">
        <v>2</v>
      </c>
      <c r="E29" s="435">
        <v>0</v>
      </c>
      <c r="F29" s="435">
        <v>1</v>
      </c>
      <c r="G29" s="435">
        <v>1</v>
      </c>
      <c r="H29" s="435"/>
    </row>
    <row r="30" spans="1:8" ht="15" customHeight="1" x14ac:dyDescent="0.3">
      <c r="A30" s="49" t="s">
        <v>289</v>
      </c>
      <c r="B30" s="435">
        <v>1</v>
      </c>
      <c r="C30" s="435">
        <v>2</v>
      </c>
      <c r="D30" s="435">
        <v>3</v>
      </c>
      <c r="E30" s="435">
        <v>1</v>
      </c>
      <c r="F30" s="435">
        <v>2</v>
      </c>
      <c r="G30" s="435">
        <v>4</v>
      </c>
      <c r="H30" s="435"/>
    </row>
    <row r="31" spans="1:8" ht="15" customHeight="1" x14ac:dyDescent="0.3">
      <c r="A31" s="49" t="s">
        <v>290</v>
      </c>
      <c r="B31" s="435">
        <v>3</v>
      </c>
      <c r="C31" s="435">
        <v>0</v>
      </c>
      <c r="D31" s="435">
        <v>3</v>
      </c>
      <c r="E31" s="435">
        <v>1</v>
      </c>
      <c r="F31" s="435">
        <v>1</v>
      </c>
      <c r="G31" s="435">
        <v>1</v>
      </c>
      <c r="H31" s="435"/>
    </row>
    <row r="32" spans="1:8" ht="15" customHeight="1" x14ac:dyDescent="0.3">
      <c r="A32" s="49" t="s">
        <v>291</v>
      </c>
      <c r="B32" s="435">
        <v>2</v>
      </c>
      <c r="C32" s="435">
        <v>0</v>
      </c>
      <c r="D32" s="435">
        <v>2</v>
      </c>
      <c r="E32" s="435">
        <v>0</v>
      </c>
      <c r="F32" s="435">
        <v>1</v>
      </c>
      <c r="G32" s="435">
        <v>0</v>
      </c>
      <c r="H32" s="435"/>
    </row>
    <row r="33" spans="1:8" ht="15" customHeight="1" x14ac:dyDescent="0.3">
      <c r="A33" s="49" t="s">
        <v>292</v>
      </c>
      <c r="B33" s="435">
        <v>2</v>
      </c>
      <c r="C33" s="435">
        <v>0</v>
      </c>
      <c r="D33" s="435">
        <v>0</v>
      </c>
      <c r="E33" s="435">
        <v>1</v>
      </c>
      <c r="F33" s="435">
        <v>3</v>
      </c>
      <c r="G33" s="435">
        <v>2</v>
      </c>
      <c r="H33" s="435"/>
    </row>
    <row r="34" spans="1:8" ht="15" customHeight="1" x14ac:dyDescent="0.3">
      <c r="A34" s="49" t="s">
        <v>293</v>
      </c>
      <c r="B34" s="435">
        <v>0</v>
      </c>
      <c r="C34" s="435">
        <v>1</v>
      </c>
      <c r="D34" s="435">
        <v>1</v>
      </c>
      <c r="E34" s="435">
        <v>2</v>
      </c>
      <c r="F34" s="435">
        <v>1</v>
      </c>
      <c r="G34" s="435">
        <v>1</v>
      </c>
      <c r="H34" s="435"/>
    </row>
    <row r="35" spans="1:8" ht="15" customHeight="1" x14ac:dyDescent="0.3">
      <c r="A35" s="49" t="s">
        <v>294</v>
      </c>
      <c r="B35" s="435">
        <v>0</v>
      </c>
      <c r="C35" s="435">
        <v>2</v>
      </c>
      <c r="D35" s="435">
        <v>2</v>
      </c>
      <c r="E35" s="435">
        <v>0</v>
      </c>
      <c r="F35" s="435">
        <v>0</v>
      </c>
      <c r="G35" s="435">
        <v>1</v>
      </c>
      <c r="H35" s="435"/>
    </row>
    <row r="36" spans="1:8" ht="15" customHeight="1" x14ac:dyDescent="0.3">
      <c r="A36" s="49" t="s">
        <v>295</v>
      </c>
      <c r="B36" s="435">
        <v>0</v>
      </c>
      <c r="C36" s="435">
        <v>0</v>
      </c>
      <c r="D36" s="435">
        <v>0</v>
      </c>
      <c r="E36" s="435">
        <v>0</v>
      </c>
      <c r="F36" s="435">
        <v>0</v>
      </c>
      <c r="G36" s="435">
        <v>1</v>
      </c>
      <c r="H36" s="435"/>
    </row>
    <row r="37" spans="1:8" ht="15" customHeight="1" x14ac:dyDescent="0.3">
      <c r="A37" s="49" t="s">
        <v>454</v>
      </c>
      <c r="B37" s="435">
        <v>0</v>
      </c>
      <c r="C37" s="435">
        <v>0</v>
      </c>
      <c r="D37" s="435">
        <v>0</v>
      </c>
      <c r="E37" s="435">
        <v>1</v>
      </c>
      <c r="F37" s="435">
        <v>1</v>
      </c>
      <c r="G37" s="435">
        <v>0</v>
      </c>
      <c r="H37" s="435"/>
    </row>
    <row r="38" spans="1:8" ht="15" customHeight="1" x14ac:dyDescent="0.3">
      <c r="A38" s="49" t="s">
        <v>455</v>
      </c>
      <c r="B38" s="435">
        <v>0</v>
      </c>
      <c r="C38" s="435">
        <v>0</v>
      </c>
      <c r="D38" s="435">
        <v>0</v>
      </c>
      <c r="E38" s="435">
        <v>0</v>
      </c>
      <c r="F38" s="435">
        <v>0</v>
      </c>
      <c r="G38" s="435">
        <v>0</v>
      </c>
      <c r="H38" s="435"/>
    </row>
    <row r="39" spans="1:8" ht="9.75" customHeight="1" x14ac:dyDescent="0.3">
      <c r="A39" s="321"/>
      <c r="B39" s="51"/>
      <c r="C39" s="51"/>
      <c r="D39" s="51"/>
      <c r="E39" s="51"/>
      <c r="F39" s="51"/>
      <c r="G39" s="51"/>
      <c r="H39" s="51"/>
    </row>
    <row r="40" spans="1:8" ht="14.25" customHeight="1" x14ac:dyDescent="0.3">
      <c r="A40" s="433" t="s">
        <v>446</v>
      </c>
      <c r="B40" s="434">
        <f t="shared" ref="B40:G40" si="2">SUM(B41:B54)</f>
        <v>3</v>
      </c>
      <c r="C40" s="434">
        <f t="shared" si="2"/>
        <v>7</v>
      </c>
      <c r="D40" s="434">
        <f t="shared" si="2"/>
        <v>4</v>
      </c>
      <c r="E40" s="434">
        <f t="shared" si="2"/>
        <v>6</v>
      </c>
      <c r="F40" s="434">
        <f t="shared" si="2"/>
        <v>2</v>
      </c>
      <c r="G40" s="434">
        <f t="shared" si="2"/>
        <v>2</v>
      </c>
      <c r="H40" s="434"/>
    </row>
    <row r="41" spans="1:8" ht="15" customHeight="1" x14ac:dyDescent="0.3">
      <c r="A41" s="49" t="s">
        <v>453</v>
      </c>
      <c r="B41" s="435">
        <v>0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  <c r="H41" s="435"/>
    </row>
    <row r="42" spans="1:8" ht="15" customHeight="1" x14ac:dyDescent="0.3">
      <c r="A42" s="49" t="s">
        <v>285</v>
      </c>
      <c r="B42" s="435">
        <v>0</v>
      </c>
      <c r="C42" s="435">
        <v>0</v>
      </c>
      <c r="D42" s="435">
        <v>0</v>
      </c>
      <c r="E42" s="435">
        <v>0</v>
      </c>
      <c r="F42" s="435">
        <v>0</v>
      </c>
      <c r="G42" s="435">
        <v>0</v>
      </c>
      <c r="H42" s="435"/>
    </row>
    <row r="43" spans="1:8" ht="15" customHeight="1" x14ac:dyDescent="0.3">
      <c r="A43" s="49" t="s">
        <v>286</v>
      </c>
      <c r="B43" s="435">
        <v>0</v>
      </c>
      <c r="C43" s="435">
        <v>0</v>
      </c>
      <c r="D43" s="435">
        <v>0</v>
      </c>
      <c r="E43" s="435">
        <v>1</v>
      </c>
      <c r="F43" s="435">
        <v>0</v>
      </c>
      <c r="G43" s="435">
        <v>0</v>
      </c>
      <c r="H43" s="435"/>
    </row>
    <row r="44" spans="1:8" ht="15" customHeight="1" x14ac:dyDescent="0.3">
      <c r="A44" s="49" t="s">
        <v>287</v>
      </c>
      <c r="B44" s="435">
        <v>0</v>
      </c>
      <c r="C44" s="435">
        <v>0</v>
      </c>
      <c r="D44" s="435">
        <v>1</v>
      </c>
      <c r="E44" s="435">
        <v>1</v>
      </c>
      <c r="F44" s="435">
        <v>0</v>
      </c>
      <c r="G44" s="435">
        <v>0</v>
      </c>
      <c r="H44" s="435"/>
    </row>
    <row r="45" spans="1:8" ht="15" customHeight="1" x14ac:dyDescent="0.3">
      <c r="A45" s="49" t="s">
        <v>288</v>
      </c>
      <c r="B45" s="435">
        <v>0</v>
      </c>
      <c r="C45" s="435">
        <v>2</v>
      </c>
      <c r="D45" s="435">
        <v>1</v>
      </c>
      <c r="E45" s="435">
        <v>0</v>
      </c>
      <c r="F45" s="435">
        <v>1</v>
      </c>
      <c r="G45" s="435">
        <v>0</v>
      </c>
      <c r="H45" s="435"/>
    </row>
    <row r="46" spans="1:8" ht="15" customHeight="1" x14ac:dyDescent="0.3">
      <c r="A46" s="49" t="s">
        <v>289</v>
      </c>
      <c r="B46" s="435">
        <v>0</v>
      </c>
      <c r="C46" s="435">
        <v>1</v>
      </c>
      <c r="D46" s="435">
        <v>0</v>
      </c>
      <c r="E46" s="435">
        <v>0</v>
      </c>
      <c r="F46" s="435">
        <v>0</v>
      </c>
      <c r="G46" s="435">
        <v>0</v>
      </c>
      <c r="H46" s="435"/>
    </row>
    <row r="47" spans="1:8" ht="15" customHeight="1" x14ac:dyDescent="0.3">
      <c r="A47" s="49" t="s">
        <v>290</v>
      </c>
      <c r="B47" s="435">
        <v>0</v>
      </c>
      <c r="C47" s="435">
        <v>1</v>
      </c>
      <c r="D47" s="435">
        <v>0</v>
      </c>
      <c r="E47" s="435">
        <v>0</v>
      </c>
      <c r="F47" s="435">
        <v>0</v>
      </c>
      <c r="G47" s="435">
        <v>2</v>
      </c>
      <c r="H47" s="435"/>
    </row>
    <row r="48" spans="1:8" ht="15" customHeight="1" x14ac:dyDescent="0.3">
      <c r="A48" s="49" t="s">
        <v>291</v>
      </c>
      <c r="B48" s="435">
        <v>0</v>
      </c>
      <c r="C48" s="435">
        <v>0</v>
      </c>
      <c r="D48" s="435">
        <v>1</v>
      </c>
      <c r="E48" s="435">
        <v>2</v>
      </c>
      <c r="F48" s="435">
        <v>0</v>
      </c>
      <c r="G48" s="435">
        <v>0</v>
      </c>
      <c r="H48" s="435"/>
    </row>
    <row r="49" spans="1:8" ht="15" customHeight="1" x14ac:dyDescent="0.3">
      <c r="A49" s="49" t="s">
        <v>292</v>
      </c>
      <c r="B49" s="435">
        <v>1</v>
      </c>
      <c r="C49" s="435">
        <v>1</v>
      </c>
      <c r="D49" s="435">
        <v>0</v>
      </c>
      <c r="E49" s="435">
        <v>2</v>
      </c>
      <c r="F49" s="435">
        <v>0</v>
      </c>
      <c r="G49" s="435">
        <v>0</v>
      </c>
      <c r="H49" s="435"/>
    </row>
    <row r="50" spans="1:8" ht="15" customHeight="1" x14ac:dyDescent="0.3">
      <c r="A50" s="49" t="s">
        <v>293</v>
      </c>
      <c r="B50" s="435">
        <v>1</v>
      </c>
      <c r="C50" s="435">
        <v>2</v>
      </c>
      <c r="D50" s="435">
        <v>0</v>
      </c>
      <c r="E50" s="435">
        <v>0</v>
      </c>
      <c r="F50" s="435">
        <v>0</v>
      </c>
      <c r="G50" s="435">
        <v>0</v>
      </c>
      <c r="H50" s="435"/>
    </row>
    <row r="51" spans="1:8" ht="15" customHeight="1" x14ac:dyDescent="0.3">
      <c r="A51" s="49" t="s">
        <v>294</v>
      </c>
      <c r="B51" s="435">
        <v>0</v>
      </c>
      <c r="C51" s="435">
        <v>0</v>
      </c>
      <c r="D51" s="435">
        <v>1</v>
      </c>
      <c r="E51" s="435">
        <v>0</v>
      </c>
      <c r="F51" s="435">
        <v>0</v>
      </c>
      <c r="G51" s="435">
        <v>0</v>
      </c>
      <c r="H51" s="435"/>
    </row>
    <row r="52" spans="1:8" ht="15" customHeight="1" x14ac:dyDescent="0.3">
      <c r="A52" s="49" t="s">
        <v>295</v>
      </c>
      <c r="B52" s="435">
        <v>0</v>
      </c>
      <c r="C52" s="435">
        <v>0</v>
      </c>
      <c r="D52" s="435">
        <v>0</v>
      </c>
      <c r="E52" s="435">
        <v>0</v>
      </c>
      <c r="F52" s="435">
        <v>0</v>
      </c>
      <c r="G52" s="435">
        <v>0</v>
      </c>
      <c r="H52" s="435"/>
    </row>
    <row r="53" spans="1:8" ht="15" customHeight="1" x14ac:dyDescent="0.3">
      <c r="A53" s="49" t="s">
        <v>454</v>
      </c>
      <c r="B53" s="435">
        <v>1</v>
      </c>
      <c r="C53" s="435">
        <v>0</v>
      </c>
      <c r="D53" s="435">
        <v>0</v>
      </c>
      <c r="E53" s="435">
        <v>0</v>
      </c>
      <c r="F53" s="435">
        <v>1</v>
      </c>
      <c r="G53" s="435">
        <v>0</v>
      </c>
      <c r="H53" s="435"/>
    </row>
    <row r="54" spans="1:8" ht="15" customHeight="1" x14ac:dyDescent="0.3">
      <c r="A54" s="49" t="s">
        <v>455</v>
      </c>
      <c r="B54" s="435">
        <v>0</v>
      </c>
      <c r="C54" s="435">
        <v>0</v>
      </c>
      <c r="D54" s="435">
        <v>0</v>
      </c>
      <c r="E54" s="435">
        <v>0</v>
      </c>
      <c r="F54" s="435">
        <v>0</v>
      </c>
      <c r="G54" s="435">
        <v>0</v>
      </c>
      <c r="H54" s="435"/>
    </row>
    <row r="55" spans="1:8" ht="3.75" customHeight="1" x14ac:dyDescent="0.3"/>
    <row r="56" spans="1:8" ht="3.75" customHeight="1" x14ac:dyDescent="0.3">
      <c r="A56" s="451"/>
      <c r="B56" s="452"/>
      <c r="C56" s="452"/>
      <c r="D56" s="452"/>
      <c r="E56" s="452"/>
      <c r="F56" s="452"/>
      <c r="G56" s="452"/>
    </row>
    <row r="57" spans="1:8" ht="14.25" customHeight="1" x14ac:dyDescent="0.3">
      <c r="A57" s="433" t="s">
        <v>111</v>
      </c>
      <c r="B57" s="434">
        <f t="shared" ref="B57:G57" si="3">SUM(B58:B71)</f>
        <v>298</v>
      </c>
      <c r="C57" s="434">
        <f t="shared" si="3"/>
        <v>317</v>
      </c>
      <c r="D57" s="434">
        <f t="shared" si="3"/>
        <v>293</v>
      </c>
      <c r="E57" s="434">
        <f t="shared" si="3"/>
        <v>331</v>
      </c>
      <c r="F57" s="434">
        <f t="shared" si="3"/>
        <v>305</v>
      </c>
      <c r="G57" s="434">
        <f t="shared" si="3"/>
        <v>274</v>
      </c>
      <c r="H57" s="434"/>
    </row>
    <row r="58" spans="1:8" ht="15" customHeight="1" x14ac:dyDescent="0.3">
      <c r="A58" s="49" t="s">
        <v>453</v>
      </c>
      <c r="B58" s="435">
        <f t="shared" ref="B58:G71" si="4">SUM(B41,B25,B9)</f>
        <v>0</v>
      </c>
      <c r="C58" s="435">
        <f t="shared" si="4"/>
        <v>0</v>
      </c>
      <c r="D58" s="435">
        <f t="shared" si="4"/>
        <v>0</v>
      </c>
      <c r="E58" s="435">
        <f t="shared" si="4"/>
        <v>0</v>
      </c>
      <c r="F58" s="435">
        <f t="shared" si="4"/>
        <v>0</v>
      </c>
      <c r="G58" s="435">
        <f t="shared" si="4"/>
        <v>0</v>
      </c>
      <c r="H58" s="435"/>
    </row>
    <row r="59" spans="1:8" ht="15" customHeight="1" x14ac:dyDescent="0.3">
      <c r="A59" s="49" t="s">
        <v>285</v>
      </c>
      <c r="B59" s="435">
        <f t="shared" si="4"/>
        <v>0</v>
      </c>
      <c r="C59" s="435">
        <f t="shared" si="4"/>
        <v>1</v>
      </c>
      <c r="D59" s="435">
        <f t="shared" si="4"/>
        <v>0</v>
      </c>
      <c r="E59" s="435">
        <f t="shared" si="4"/>
        <v>0</v>
      </c>
      <c r="F59" s="435">
        <f t="shared" si="4"/>
        <v>0</v>
      </c>
      <c r="G59" s="435">
        <f t="shared" si="4"/>
        <v>0</v>
      </c>
      <c r="H59" s="435"/>
    </row>
    <row r="60" spans="1:8" ht="15" customHeight="1" x14ac:dyDescent="0.3">
      <c r="A60" s="49" t="s">
        <v>286</v>
      </c>
      <c r="B60" s="435">
        <f t="shared" si="4"/>
        <v>3</v>
      </c>
      <c r="C60" s="435">
        <f t="shared" si="4"/>
        <v>6</v>
      </c>
      <c r="D60" s="435">
        <f t="shared" si="4"/>
        <v>4</v>
      </c>
      <c r="E60" s="435">
        <f t="shared" si="4"/>
        <v>8</v>
      </c>
      <c r="F60" s="435">
        <f t="shared" si="4"/>
        <v>6</v>
      </c>
      <c r="G60" s="435">
        <f t="shared" si="4"/>
        <v>4</v>
      </c>
      <c r="H60" s="435"/>
    </row>
    <row r="61" spans="1:8" ht="15" customHeight="1" x14ac:dyDescent="0.3">
      <c r="A61" s="49" t="s">
        <v>287</v>
      </c>
      <c r="B61" s="435">
        <f t="shared" si="4"/>
        <v>39</v>
      </c>
      <c r="C61" s="435">
        <f t="shared" si="4"/>
        <v>37</v>
      </c>
      <c r="D61" s="435">
        <f t="shared" si="4"/>
        <v>35</v>
      </c>
      <c r="E61" s="435">
        <f t="shared" si="4"/>
        <v>40</v>
      </c>
      <c r="F61" s="435">
        <f t="shared" si="4"/>
        <v>28</v>
      </c>
      <c r="G61" s="435">
        <f t="shared" si="4"/>
        <v>27</v>
      </c>
      <c r="H61" s="435"/>
    </row>
    <row r="62" spans="1:8" ht="15" customHeight="1" x14ac:dyDescent="0.3">
      <c r="A62" s="49" t="s">
        <v>288</v>
      </c>
      <c r="B62" s="435">
        <f t="shared" si="4"/>
        <v>53</v>
      </c>
      <c r="C62" s="435">
        <f t="shared" si="4"/>
        <v>57</v>
      </c>
      <c r="D62" s="435">
        <f t="shared" si="4"/>
        <v>64</v>
      </c>
      <c r="E62" s="435">
        <f t="shared" si="4"/>
        <v>61</v>
      </c>
      <c r="F62" s="435">
        <f t="shared" si="4"/>
        <v>72</v>
      </c>
      <c r="G62" s="435">
        <f t="shared" si="4"/>
        <v>51</v>
      </c>
      <c r="H62" s="435"/>
    </row>
    <row r="63" spans="1:8" ht="15" customHeight="1" x14ac:dyDescent="0.3">
      <c r="A63" s="49" t="s">
        <v>289</v>
      </c>
      <c r="B63" s="435">
        <f t="shared" si="4"/>
        <v>62</v>
      </c>
      <c r="C63" s="435">
        <f t="shared" si="4"/>
        <v>74</v>
      </c>
      <c r="D63" s="435">
        <f t="shared" si="4"/>
        <v>64</v>
      </c>
      <c r="E63" s="435">
        <f t="shared" si="4"/>
        <v>77</v>
      </c>
      <c r="F63" s="435">
        <f t="shared" si="4"/>
        <v>79</v>
      </c>
      <c r="G63" s="435">
        <f t="shared" si="4"/>
        <v>48</v>
      </c>
      <c r="H63" s="435"/>
    </row>
    <row r="64" spans="1:8" ht="15" customHeight="1" x14ac:dyDescent="0.3">
      <c r="A64" s="49" t="s">
        <v>290</v>
      </c>
      <c r="B64" s="435">
        <f t="shared" si="4"/>
        <v>52</v>
      </c>
      <c r="C64" s="435">
        <f t="shared" si="4"/>
        <v>50</v>
      </c>
      <c r="D64" s="435">
        <f t="shared" si="4"/>
        <v>44</v>
      </c>
      <c r="E64" s="435">
        <f t="shared" si="4"/>
        <v>56</v>
      </c>
      <c r="F64" s="435">
        <f t="shared" si="4"/>
        <v>50</v>
      </c>
      <c r="G64" s="435">
        <f t="shared" si="4"/>
        <v>57</v>
      </c>
      <c r="H64" s="435"/>
    </row>
    <row r="65" spans="1:8" ht="15" customHeight="1" x14ac:dyDescent="0.3">
      <c r="A65" s="49" t="s">
        <v>291</v>
      </c>
      <c r="B65" s="435">
        <f t="shared" si="4"/>
        <v>44</v>
      </c>
      <c r="C65" s="435">
        <f t="shared" si="4"/>
        <v>41</v>
      </c>
      <c r="D65" s="435">
        <f t="shared" si="4"/>
        <v>38</v>
      </c>
      <c r="E65" s="435">
        <f t="shared" si="4"/>
        <v>33</v>
      </c>
      <c r="F65" s="435">
        <f t="shared" si="4"/>
        <v>33</v>
      </c>
      <c r="G65" s="435">
        <f t="shared" si="4"/>
        <v>43</v>
      </c>
      <c r="H65" s="435"/>
    </row>
    <row r="66" spans="1:8" ht="15" customHeight="1" x14ac:dyDescent="0.3">
      <c r="A66" s="49" t="s">
        <v>292</v>
      </c>
      <c r="B66" s="435">
        <f t="shared" si="4"/>
        <v>27</v>
      </c>
      <c r="C66" s="435">
        <f t="shared" si="4"/>
        <v>22</v>
      </c>
      <c r="D66" s="435">
        <f t="shared" si="4"/>
        <v>17</v>
      </c>
      <c r="E66" s="435">
        <f t="shared" si="4"/>
        <v>32</v>
      </c>
      <c r="F66" s="435">
        <f t="shared" si="4"/>
        <v>12</v>
      </c>
      <c r="G66" s="435">
        <f t="shared" si="4"/>
        <v>27</v>
      </c>
      <c r="H66" s="435"/>
    </row>
    <row r="67" spans="1:8" ht="15" customHeight="1" x14ac:dyDescent="0.3">
      <c r="A67" s="49" t="s">
        <v>293</v>
      </c>
      <c r="B67" s="435">
        <f t="shared" si="4"/>
        <v>10</v>
      </c>
      <c r="C67" s="435">
        <f t="shared" si="4"/>
        <v>17</v>
      </c>
      <c r="D67" s="435">
        <f t="shared" si="4"/>
        <v>12</v>
      </c>
      <c r="E67" s="435">
        <f t="shared" si="4"/>
        <v>11</v>
      </c>
      <c r="F67" s="435">
        <f t="shared" si="4"/>
        <v>6</v>
      </c>
      <c r="G67" s="435">
        <f t="shared" si="4"/>
        <v>6</v>
      </c>
      <c r="H67" s="435"/>
    </row>
    <row r="68" spans="1:8" ht="15" customHeight="1" x14ac:dyDescent="0.3">
      <c r="A68" s="49" t="s">
        <v>294</v>
      </c>
      <c r="B68" s="435">
        <f t="shared" si="4"/>
        <v>5</v>
      </c>
      <c r="C68" s="435">
        <f t="shared" si="4"/>
        <v>9</v>
      </c>
      <c r="D68" s="435">
        <f t="shared" si="4"/>
        <v>9</v>
      </c>
      <c r="E68" s="435">
        <f t="shared" si="4"/>
        <v>7</v>
      </c>
      <c r="F68" s="435">
        <f t="shared" si="4"/>
        <v>8</v>
      </c>
      <c r="G68" s="435">
        <f t="shared" si="4"/>
        <v>7</v>
      </c>
      <c r="H68" s="435"/>
    </row>
    <row r="69" spans="1:8" ht="15" customHeight="1" x14ac:dyDescent="0.3">
      <c r="A69" s="49" t="s">
        <v>295</v>
      </c>
      <c r="B69" s="435">
        <f t="shared" si="4"/>
        <v>1</v>
      </c>
      <c r="C69" s="435">
        <f t="shared" si="4"/>
        <v>2</v>
      </c>
      <c r="D69" s="435">
        <f t="shared" si="4"/>
        <v>5</v>
      </c>
      <c r="E69" s="435">
        <f t="shared" si="4"/>
        <v>5</v>
      </c>
      <c r="F69" s="435">
        <f t="shared" si="4"/>
        <v>5</v>
      </c>
      <c r="G69" s="435">
        <f t="shared" si="4"/>
        <v>4</v>
      </c>
      <c r="H69" s="435"/>
    </row>
    <row r="70" spans="1:8" ht="15" customHeight="1" x14ac:dyDescent="0.3">
      <c r="A70" s="49" t="s">
        <v>454</v>
      </c>
      <c r="B70" s="435">
        <f t="shared" si="4"/>
        <v>2</v>
      </c>
      <c r="C70" s="435">
        <f t="shared" si="4"/>
        <v>1</v>
      </c>
      <c r="D70" s="435">
        <f t="shared" si="4"/>
        <v>1</v>
      </c>
      <c r="E70" s="435">
        <f t="shared" si="4"/>
        <v>1</v>
      </c>
      <c r="F70" s="435">
        <f t="shared" si="4"/>
        <v>6</v>
      </c>
      <c r="G70" s="435">
        <f t="shared" si="4"/>
        <v>0</v>
      </c>
      <c r="H70" s="435"/>
    </row>
    <row r="71" spans="1:8" ht="15" customHeight="1" x14ac:dyDescent="0.3">
      <c r="A71" s="49" t="s">
        <v>455</v>
      </c>
      <c r="B71" s="435">
        <f t="shared" si="4"/>
        <v>0</v>
      </c>
      <c r="C71" s="435">
        <f t="shared" si="4"/>
        <v>0</v>
      </c>
      <c r="D71" s="435">
        <f t="shared" si="4"/>
        <v>0</v>
      </c>
      <c r="E71" s="435">
        <f t="shared" si="4"/>
        <v>0</v>
      </c>
      <c r="F71" s="435">
        <f t="shared" si="4"/>
        <v>0</v>
      </c>
      <c r="G71" s="435">
        <f t="shared" si="4"/>
        <v>0</v>
      </c>
      <c r="H71" s="435"/>
    </row>
    <row r="72" spans="1:8" ht="3.75" customHeight="1" x14ac:dyDescent="0.3">
      <c r="A72" s="233"/>
      <c r="B72" s="453"/>
      <c r="C72" s="453"/>
      <c r="D72" s="453"/>
      <c r="E72" s="453"/>
      <c r="F72" s="456"/>
      <c r="G72" s="456"/>
      <c r="H72" s="435"/>
    </row>
    <row r="73" spans="1:8" ht="10.5" customHeight="1" x14ac:dyDescent="0.3"/>
    <row r="74" spans="1:8" ht="15.75" customHeight="1" x14ac:dyDescent="0.3">
      <c r="F74" s="442"/>
      <c r="G74" s="442" t="s">
        <v>447</v>
      </c>
      <c r="H74" s="442"/>
    </row>
    <row r="75" spans="1:8" ht="15.75" customHeight="1" x14ac:dyDescent="0.3">
      <c r="F75" s="443"/>
      <c r="G75" s="443" t="s">
        <v>448</v>
      </c>
      <c r="H75" s="443"/>
    </row>
    <row r="76" spans="1:8" ht="21" customHeight="1" x14ac:dyDescent="0.3"/>
  </sheetData>
  <sheetProtection selectLockedCells="1" selectUnlockedCells="1"/>
  <mergeCells count="1">
    <mergeCell ref="B5:G5"/>
  </mergeCells>
  <printOptions horizontalCentered="1"/>
  <pageMargins left="0.7" right="0.7" top="0.75" bottom="0.75" header="0.3" footer="0.3"/>
  <pageSetup paperSize="9" scale="67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C5456-733A-4710-913E-A9E834F45898}">
  <dimension ref="A1:G76"/>
  <sheetViews>
    <sheetView view="pageBreakPreview" zoomScaleSheetLayoutView="100" workbookViewId="0">
      <selection activeCell="D39" sqref="D39"/>
    </sheetView>
  </sheetViews>
  <sheetFormatPr defaultColWidth="9.109375" defaultRowHeight="15.6" x14ac:dyDescent="0.3"/>
  <cols>
    <col min="1" max="1" width="43.33203125" style="209" customWidth="1"/>
    <col min="2" max="7" width="12.33203125" style="218" customWidth="1"/>
    <col min="8" max="256" width="9.109375" style="209"/>
    <col min="257" max="257" width="43.33203125" style="209" customWidth="1"/>
    <col min="258" max="263" width="12.33203125" style="209" customWidth="1"/>
    <col min="264" max="512" width="9.109375" style="209"/>
    <col min="513" max="513" width="43.33203125" style="209" customWidth="1"/>
    <col min="514" max="519" width="12.33203125" style="209" customWidth="1"/>
    <col min="520" max="768" width="9.109375" style="209"/>
    <col min="769" max="769" width="43.33203125" style="209" customWidth="1"/>
    <col min="770" max="775" width="12.33203125" style="209" customWidth="1"/>
    <col min="776" max="1024" width="9.109375" style="209"/>
    <col min="1025" max="1025" width="43.33203125" style="209" customWidth="1"/>
    <col min="1026" max="1031" width="12.33203125" style="209" customWidth="1"/>
    <col min="1032" max="1280" width="9.109375" style="209"/>
    <col min="1281" max="1281" width="43.33203125" style="209" customWidth="1"/>
    <col min="1282" max="1287" width="12.33203125" style="209" customWidth="1"/>
    <col min="1288" max="1536" width="9.109375" style="209"/>
    <col min="1537" max="1537" width="43.33203125" style="209" customWidth="1"/>
    <col min="1538" max="1543" width="12.33203125" style="209" customWidth="1"/>
    <col min="1544" max="1792" width="9.109375" style="209"/>
    <col min="1793" max="1793" width="43.33203125" style="209" customWidth="1"/>
    <col min="1794" max="1799" width="12.33203125" style="209" customWidth="1"/>
    <col min="1800" max="2048" width="9.109375" style="209"/>
    <col min="2049" max="2049" width="43.33203125" style="209" customWidth="1"/>
    <col min="2050" max="2055" width="12.33203125" style="209" customWidth="1"/>
    <col min="2056" max="2304" width="9.109375" style="209"/>
    <col min="2305" max="2305" width="43.33203125" style="209" customWidth="1"/>
    <col min="2306" max="2311" width="12.33203125" style="209" customWidth="1"/>
    <col min="2312" max="2560" width="9.109375" style="209"/>
    <col min="2561" max="2561" width="43.33203125" style="209" customWidth="1"/>
    <col min="2562" max="2567" width="12.33203125" style="209" customWidth="1"/>
    <col min="2568" max="2816" width="9.109375" style="209"/>
    <col min="2817" max="2817" width="43.33203125" style="209" customWidth="1"/>
    <col min="2818" max="2823" width="12.33203125" style="209" customWidth="1"/>
    <col min="2824" max="3072" width="9.109375" style="209"/>
    <col min="3073" max="3073" width="43.33203125" style="209" customWidth="1"/>
    <col min="3074" max="3079" width="12.33203125" style="209" customWidth="1"/>
    <col min="3080" max="3328" width="9.109375" style="209"/>
    <col min="3329" max="3329" width="43.33203125" style="209" customWidth="1"/>
    <col min="3330" max="3335" width="12.33203125" style="209" customWidth="1"/>
    <col min="3336" max="3584" width="9.109375" style="209"/>
    <col min="3585" max="3585" width="43.33203125" style="209" customWidth="1"/>
    <col min="3586" max="3591" width="12.33203125" style="209" customWidth="1"/>
    <col min="3592" max="3840" width="9.109375" style="209"/>
    <col min="3841" max="3841" width="43.33203125" style="209" customWidth="1"/>
    <col min="3842" max="3847" width="12.33203125" style="209" customWidth="1"/>
    <col min="3848" max="4096" width="9.109375" style="209"/>
    <col min="4097" max="4097" width="43.33203125" style="209" customWidth="1"/>
    <col min="4098" max="4103" width="12.33203125" style="209" customWidth="1"/>
    <col min="4104" max="4352" width="9.109375" style="209"/>
    <col min="4353" max="4353" width="43.33203125" style="209" customWidth="1"/>
    <col min="4354" max="4359" width="12.33203125" style="209" customWidth="1"/>
    <col min="4360" max="4608" width="9.109375" style="209"/>
    <col min="4609" max="4609" width="43.33203125" style="209" customWidth="1"/>
    <col min="4610" max="4615" width="12.33203125" style="209" customWidth="1"/>
    <col min="4616" max="4864" width="9.109375" style="209"/>
    <col min="4865" max="4865" width="43.33203125" style="209" customWidth="1"/>
    <col min="4866" max="4871" width="12.33203125" style="209" customWidth="1"/>
    <col min="4872" max="5120" width="9.109375" style="209"/>
    <col min="5121" max="5121" width="43.33203125" style="209" customWidth="1"/>
    <col min="5122" max="5127" width="12.33203125" style="209" customWidth="1"/>
    <col min="5128" max="5376" width="9.109375" style="209"/>
    <col min="5377" max="5377" width="43.33203125" style="209" customWidth="1"/>
    <col min="5378" max="5383" width="12.33203125" style="209" customWidth="1"/>
    <col min="5384" max="5632" width="9.109375" style="209"/>
    <col min="5633" max="5633" width="43.33203125" style="209" customWidth="1"/>
    <col min="5634" max="5639" width="12.33203125" style="209" customWidth="1"/>
    <col min="5640" max="5888" width="9.109375" style="209"/>
    <col min="5889" max="5889" width="43.33203125" style="209" customWidth="1"/>
    <col min="5890" max="5895" width="12.33203125" style="209" customWidth="1"/>
    <col min="5896" max="6144" width="9.109375" style="209"/>
    <col min="6145" max="6145" width="43.33203125" style="209" customWidth="1"/>
    <col min="6146" max="6151" width="12.33203125" style="209" customWidth="1"/>
    <col min="6152" max="6400" width="9.109375" style="209"/>
    <col min="6401" max="6401" width="43.33203125" style="209" customWidth="1"/>
    <col min="6402" max="6407" width="12.33203125" style="209" customWidth="1"/>
    <col min="6408" max="6656" width="9.109375" style="209"/>
    <col min="6657" max="6657" width="43.33203125" style="209" customWidth="1"/>
    <col min="6658" max="6663" width="12.33203125" style="209" customWidth="1"/>
    <col min="6664" max="6912" width="9.109375" style="209"/>
    <col min="6913" max="6913" width="43.33203125" style="209" customWidth="1"/>
    <col min="6914" max="6919" width="12.33203125" style="209" customWidth="1"/>
    <col min="6920" max="7168" width="9.109375" style="209"/>
    <col min="7169" max="7169" width="43.33203125" style="209" customWidth="1"/>
    <col min="7170" max="7175" width="12.33203125" style="209" customWidth="1"/>
    <col min="7176" max="7424" width="9.109375" style="209"/>
    <col min="7425" max="7425" width="43.33203125" style="209" customWidth="1"/>
    <col min="7426" max="7431" width="12.33203125" style="209" customWidth="1"/>
    <col min="7432" max="7680" width="9.109375" style="209"/>
    <col min="7681" max="7681" width="43.33203125" style="209" customWidth="1"/>
    <col min="7682" max="7687" width="12.33203125" style="209" customWidth="1"/>
    <col min="7688" max="7936" width="9.109375" style="209"/>
    <col min="7937" max="7937" width="43.33203125" style="209" customWidth="1"/>
    <col min="7938" max="7943" width="12.33203125" style="209" customWidth="1"/>
    <col min="7944" max="8192" width="9.109375" style="209"/>
    <col min="8193" max="8193" width="43.33203125" style="209" customWidth="1"/>
    <col min="8194" max="8199" width="12.33203125" style="209" customWidth="1"/>
    <col min="8200" max="8448" width="9.109375" style="209"/>
    <col min="8449" max="8449" width="43.33203125" style="209" customWidth="1"/>
    <col min="8450" max="8455" width="12.33203125" style="209" customWidth="1"/>
    <col min="8456" max="8704" width="9.109375" style="209"/>
    <col min="8705" max="8705" width="43.33203125" style="209" customWidth="1"/>
    <col min="8706" max="8711" width="12.33203125" style="209" customWidth="1"/>
    <col min="8712" max="8960" width="9.109375" style="209"/>
    <col min="8961" max="8961" width="43.33203125" style="209" customWidth="1"/>
    <col min="8962" max="8967" width="12.33203125" style="209" customWidth="1"/>
    <col min="8968" max="9216" width="9.109375" style="209"/>
    <col min="9217" max="9217" width="43.33203125" style="209" customWidth="1"/>
    <col min="9218" max="9223" width="12.33203125" style="209" customWidth="1"/>
    <col min="9224" max="9472" width="9.109375" style="209"/>
    <col min="9473" max="9473" width="43.33203125" style="209" customWidth="1"/>
    <col min="9474" max="9479" width="12.33203125" style="209" customWidth="1"/>
    <col min="9480" max="9728" width="9.109375" style="209"/>
    <col min="9729" max="9729" width="43.33203125" style="209" customWidth="1"/>
    <col min="9730" max="9735" width="12.33203125" style="209" customWidth="1"/>
    <col min="9736" max="9984" width="9.109375" style="209"/>
    <col min="9985" max="9985" width="43.33203125" style="209" customWidth="1"/>
    <col min="9986" max="9991" width="12.33203125" style="209" customWidth="1"/>
    <col min="9992" max="10240" width="9.109375" style="209"/>
    <col min="10241" max="10241" width="43.33203125" style="209" customWidth="1"/>
    <col min="10242" max="10247" width="12.33203125" style="209" customWidth="1"/>
    <col min="10248" max="10496" width="9.109375" style="209"/>
    <col min="10497" max="10497" width="43.33203125" style="209" customWidth="1"/>
    <col min="10498" max="10503" width="12.33203125" style="209" customWidth="1"/>
    <col min="10504" max="10752" width="9.109375" style="209"/>
    <col min="10753" max="10753" width="43.33203125" style="209" customWidth="1"/>
    <col min="10754" max="10759" width="12.33203125" style="209" customWidth="1"/>
    <col min="10760" max="11008" width="9.109375" style="209"/>
    <col min="11009" max="11009" width="43.33203125" style="209" customWidth="1"/>
    <col min="11010" max="11015" width="12.33203125" style="209" customWidth="1"/>
    <col min="11016" max="11264" width="9.109375" style="209"/>
    <col min="11265" max="11265" width="43.33203125" style="209" customWidth="1"/>
    <col min="11266" max="11271" width="12.33203125" style="209" customWidth="1"/>
    <col min="11272" max="11520" width="9.109375" style="209"/>
    <col min="11521" max="11521" width="43.33203125" style="209" customWidth="1"/>
    <col min="11522" max="11527" width="12.33203125" style="209" customWidth="1"/>
    <col min="11528" max="11776" width="9.109375" style="209"/>
    <col min="11777" max="11777" width="43.33203125" style="209" customWidth="1"/>
    <col min="11778" max="11783" width="12.33203125" style="209" customWidth="1"/>
    <col min="11784" max="12032" width="9.109375" style="209"/>
    <col min="12033" max="12033" width="43.33203125" style="209" customWidth="1"/>
    <col min="12034" max="12039" width="12.33203125" style="209" customWidth="1"/>
    <col min="12040" max="12288" width="9.109375" style="209"/>
    <col min="12289" max="12289" width="43.33203125" style="209" customWidth="1"/>
    <col min="12290" max="12295" width="12.33203125" style="209" customWidth="1"/>
    <col min="12296" max="12544" width="9.109375" style="209"/>
    <col min="12545" max="12545" width="43.33203125" style="209" customWidth="1"/>
    <col min="12546" max="12551" width="12.33203125" style="209" customWidth="1"/>
    <col min="12552" max="12800" width="9.109375" style="209"/>
    <col min="12801" max="12801" width="43.33203125" style="209" customWidth="1"/>
    <col min="12802" max="12807" width="12.33203125" style="209" customWidth="1"/>
    <col min="12808" max="13056" width="9.109375" style="209"/>
    <col min="13057" max="13057" width="43.33203125" style="209" customWidth="1"/>
    <col min="13058" max="13063" width="12.33203125" style="209" customWidth="1"/>
    <col min="13064" max="13312" width="9.109375" style="209"/>
    <col min="13313" max="13313" width="43.33203125" style="209" customWidth="1"/>
    <col min="13314" max="13319" width="12.33203125" style="209" customWidth="1"/>
    <col min="13320" max="13568" width="9.109375" style="209"/>
    <col min="13569" max="13569" width="43.33203125" style="209" customWidth="1"/>
    <col min="13570" max="13575" width="12.33203125" style="209" customWidth="1"/>
    <col min="13576" max="13824" width="9.109375" style="209"/>
    <col min="13825" max="13825" width="43.33203125" style="209" customWidth="1"/>
    <col min="13826" max="13831" width="12.33203125" style="209" customWidth="1"/>
    <col min="13832" max="14080" width="9.109375" style="209"/>
    <col min="14081" max="14081" width="43.33203125" style="209" customWidth="1"/>
    <col min="14082" max="14087" width="12.33203125" style="209" customWidth="1"/>
    <col min="14088" max="14336" width="9.109375" style="209"/>
    <col min="14337" max="14337" width="43.33203125" style="209" customWidth="1"/>
    <col min="14338" max="14343" width="12.33203125" style="209" customWidth="1"/>
    <col min="14344" max="14592" width="9.109375" style="209"/>
    <col min="14593" max="14593" width="43.33203125" style="209" customWidth="1"/>
    <col min="14594" max="14599" width="12.33203125" style="209" customWidth="1"/>
    <col min="14600" max="14848" width="9.109375" style="209"/>
    <col min="14849" max="14849" width="43.33203125" style="209" customWidth="1"/>
    <col min="14850" max="14855" width="12.33203125" style="209" customWidth="1"/>
    <col min="14856" max="15104" width="9.109375" style="209"/>
    <col min="15105" max="15105" width="43.33203125" style="209" customWidth="1"/>
    <col min="15106" max="15111" width="12.33203125" style="209" customWidth="1"/>
    <col min="15112" max="15360" width="9.109375" style="209"/>
    <col min="15361" max="15361" width="43.33203125" style="209" customWidth="1"/>
    <col min="15362" max="15367" width="12.33203125" style="209" customWidth="1"/>
    <col min="15368" max="15616" width="9.109375" style="209"/>
    <col min="15617" max="15617" width="43.33203125" style="209" customWidth="1"/>
    <col min="15618" max="15623" width="12.33203125" style="209" customWidth="1"/>
    <col min="15624" max="15872" width="9.109375" style="209"/>
    <col min="15873" max="15873" width="43.33203125" style="209" customWidth="1"/>
    <col min="15874" max="15879" width="12.33203125" style="209" customWidth="1"/>
    <col min="15880" max="16128" width="9.109375" style="209"/>
    <col min="16129" max="16129" width="43.33203125" style="209" customWidth="1"/>
    <col min="16130" max="16135" width="12.33203125" style="209" customWidth="1"/>
    <col min="16136" max="16384" width="9.109375" style="209"/>
  </cols>
  <sheetData>
    <row r="1" spans="1:7" s="1" customFormat="1" ht="18" customHeight="1" x14ac:dyDescent="0.35">
      <c r="A1" s="426" t="s">
        <v>456</v>
      </c>
      <c r="B1" s="29"/>
      <c r="C1" s="29"/>
      <c r="D1" s="148"/>
      <c r="E1" s="148"/>
      <c r="F1" s="148"/>
      <c r="G1" s="148"/>
    </row>
    <row r="2" spans="1:7" s="1" customFormat="1" ht="18" customHeight="1" x14ac:dyDescent="0.35">
      <c r="A2" s="81" t="s">
        <v>457</v>
      </c>
      <c r="B2" s="29"/>
      <c r="C2" s="29"/>
      <c r="D2" s="33"/>
      <c r="E2" s="33"/>
      <c r="F2" s="33"/>
      <c r="G2" s="33"/>
    </row>
    <row r="3" spans="1:7" s="1" customFormat="1" ht="14.25" customHeight="1" x14ac:dyDescent="0.35">
      <c r="A3" s="32"/>
      <c r="B3" s="29"/>
      <c r="C3" s="29"/>
      <c r="D3" s="33"/>
      <c r="E3" s="33"/>
      <c r="F3" s="33"/>
      <c r="G3" s="33"/>
    </row>
    <row r="4" spans="1:7" ht="14.25" customHeight="1" x14ac:dyDescent="0.35">
      <c r="F4" s="455"/>
      <c r="G4" s="455" t="s">
        <v>462</v>
      </c>
    </row>
    <row r="5" spans="1:7" ht="17.25" customHeight="1" x14ac:dyDescent="0.3">
      <c r="A5" s="393" t="s">
        <v>451</v>
      </c>
      <c r="B5" s="430" t="s">
        <v>461</v>
      </c>
      <c r="C5" s="430"/>
      <c r="D5" s="430"/>
      <c r="E5" s="430"/>
      <c r="F5" s="430"/>
      <c r="G5" s="430"/>
    </row>
    <row r="6" spans="1:7" ht="17.25" customHeight="1" x14ac:dyDescent="0.3">
      <c r="A6" s="394" t="s">
        <v>452</v>
      </c>
      <c r="B6" s="395">
        <v>2017</v>
      </c>
      <c r="C6" s="395">
        <v>2018</v>
      </c>
      <c r="D6" s="395">
        <v>2019</v>
      </c>
      <c r="E6" s="395">
        <v>2020</v>
      </c>
      <c r="F6" s="395">
        <v>2021</v>
      </c>
      <c r="G6" s="395">
        <v>2022</v>
      </c>
    </row>
    <row r="7" spans="1:7" ht="3.75" customHeight="1" x14ac:dyDescent="0.35">
      <c r="A7" s="431"/>
      <c r="B7" s="432"/>
      <c r="C7" s="432"/>
      <c r="D7" s="432"/>
      <c r="E7" s="432"/>
      <c r="F7" s="432"/>
      <c r="G7" s="432"/>
    </row>
    <row r="8" spans="1:7" ht="14.25" customHeight="1" x14ac:dyDescent="0.3">
      <c r="A8" s="433" t="s">
        <v>443</v>
      </c>
      <c r="B8" s="434">
        <f t="shared" ref="B8:G8" si="0">SUM(B9:B22)</f>
        <v>35</v>
      </c>
      <c r="C8" s="434">
        <f t="shared" si="0"/>
        <v>26</v>
      </c>
      <c r="D8" s="434">
        <f t="shared" si="0"/>
        <v>19</v>
      </c>
      <c r="E8" s="434">
        <f t="shared" si="0"/>
        <v>16</v>
      </c>
      <c r="F8" s="434">
        <f t="shared" si="0"/>
        <v>14</v>
      </c>
      <c r="G8" s="434">
        <f t="shared" si="0"/>
        <v>25</v>
      </c>
    </row>
    <row r="9" spans="1:7" ht="15" customHeight="1" x14ac:dyDescent="0.3">
      <c r="A9" s="49" t="s">
        <v>453</v>
      </c>
      <c r="B9" s="435">
        <v>0</v>
      </c>
      <c r="C9" s="435">
        <v>0</v>
      </c>
      <c r="D9" s="435">
        <v>0</v>
      </c>
      <c r="E9" s="435">
        <v>0</v>
      </c>
      <c r="F9" s="435">
        <v>0</v>
      </c>
      <c r="G9" s="435">
        <v>0</v>
      </c>
    </row>
    <row r="10" spans="1:7" ht="15" customHeight="1" x14ac:dyDescent="0.3">
      <c r="A10" s="49" t="s">
        <v>285</v>
      </c>
      <c r="B10" s="435">
        <v>0</v>
      </c>
      <c r="C10" s="435">
        <v>0</v>
      </c>
      <c r="D10" s="435">
        <v>0</v>
      </c>
      <c r="E10" s="435">
        <v>0</v>
      </c>
      <c r="F10" s="435">
        <v>0</v>
      </c>
      <c r="G10" s="435">
        <v>0</v>
      </c>
    </row>
    <row r="11" spans="1:7" ht="15" customHeight="1" x14ac:dyDescent="0.3">
      <c r="A11" s="49" t="s">
        <v>286</v>
      </c>
      <c r="B11" s="435">
        <v>0</v>
      </c>
      <c r="C11" s="435">
        <v>0</v>
      </c>
      <c r="D11" s="435">
        <v>0</v>
      </c>
      <c r="E11" s="435">
        <v>0</v>
      </c>
      <c r="F11" s="435">
        <v>0</v>
      </c>
      <c r="G11" s="435">
        <v>0</v>
      </c>
    </row>
    <row r="12" spans="1:7" ht="15" customHeight="1" x14ac:dyDescent="0.3">
      <c r="A12" s="49" t="s">
        <v>287</v>
      </c>
      <c r="B12" s="435">
        <v>2</v>
      </c>
      <c r="C12" s="435">
        <v>0</v>
      </c>
      <c r="D12" s="435">
        <v>0</v>
      </c>
      <c r="E12" s="435">
        <v>0</v>
      </c>
      <c r="F12" s="435">
        <v>0</v>
      </c>
      <c r="G12" s="435">
        <v>1</v>
      </c>
    </row>
    <row r="13" spans="1:7" ht="15" customHeight="1" x14ac:dyDescent="0.3">
      <c r="A13" s="49" t="s">
        <v>288</v>
      </c>
      <c r="B13" s="435">
        <v>1</v>
      </c>
      <c r="C13" s="435">
        <v>3</v>
      </c>
      <c r="D13" s="435">
        <v>1</v>
      </c>
      <c r="E13" s="435">
        <v>2</v>
      </c>
      <c r="F13" s="435">
        <v>1</v>
      </c>
      <c r="G13" s="435">
        <v>1</v>
      </c>
    </row>
    <row r="14" spans="1:7" ht="15" customHeight="1" x14ac:dyDescent="0.3">
      <c r="A14" s="49" t="s">
        <v>289</v>
      </c>
      <c r="B14" s="435">
        <v>2</v>
      </c>
      <c r="C14" s="435">
        <v>3</v>
      </c>
      <c r="D14" s="435">
        <v>3</v>
      </c>
      <c r="E14" s="435">
        <v>4</v>
      </c>
      <c r="F14" s="435">
        <v>1</v>
      </c>
      <c r="G14" s="435">
        <v>3</v>
      </c>
    </row>
    <row r="15" spans="1:7" ht="15" customHeight="1" x14ac:dyDescent="0.3">
      <c r="A15" s="49" t="s">
        <v>290</v>
      </c>
      <c r="B15" s="435">
        <v>5</v>
      </c>
      <c r="C15" s="435">
        <v>4</v>
      </c>
      <c r="D15" s="435">
        <v>4</v>
      </c>
      <c r="E15" s="435">
        <v>2</v>
      </c>
      <c r="F15" s="435">
        <v>4</v>
      </c>
      <c r="G15" s="435">
        <v>3</v>
      </c>
    </row>
    <row r="16" spans="1:7" ht="15" customHeight="1" x14ac:dyDescent="0.3">
      <c r="A16" s="49" t="s">
        <v>291</v>
      </c>
      <c r="B16" s="435">
        <v>5</v>
      </c>
      <c r="C16" s="435">
        <v>5</v>
      </c>
      <c r="D16" s="435">
        <v>0</v>
      </c>
      <c r="E16" s="435">
        <v>3</v>
      </c>
      <c r="F16" s="435">
        <v>3</v>
      </c>
      <c r="G16" s="435">
        <v>2</v>
      </c>
    </row>
    <row r="17" spans="1:7" ht="15" customHeight="1" x14ac:dyDescent="0.3">
      <c r="A17" s="49" t="s">
        <v>292</v>
      </c>
      <c r="B17" s="435">
        <v>6</v>
      </c>
      <c r="C17" s="435">
        <v>5</v>
      </c>
      <c r="D17" s="435">
        <v>3</v>
      </c>
      <c r="E17" s="435">
        <v>0</v>
      </c>
      <c r="F17" s="435">
        <v>2</v>
      </c>
      <c r="G17" s="435">
        <v>2</v>
      </c>
    </row>
    <row r="18" spans="1:7" ht="15" customHeight="1" x14ac:dyDescent="0.3">
      <c r="A18" s="49" t="s">
        <v>293</v>
      </c>
      <c r="B18" s="435">
        <v>11</v>
      </c>
      <c r="C18" s="435">
        <v>2</v>
      </c>
      <c r="D18" s="435">
        <v>4</v>
      </c>
      <c r="E18" s="435">
        <v>1</v>
      </c>
      <c r="F18" s="435">
        <v>2</v>
      </c>
      <c r="G18" s="435">
        <v>4</v>
      </c>
    </row>
    <row r="19" spans="1:7" ht="15" customHeight="1" x14ac:dyDescent="0.3">
      <c r="A19" s="49" t="s">
        <v>294</v>
      </c>
      <c r="B19" s="435">
        <v>2</v>
      </c>
      <c r="C19" s="435">
        <v>2</v>
      </c>
      <c r="D19" s="435">
        <v>3</v>
      </c>
      <c r="E19" s="435">
        <v>2</v>
      </c>
      <c r="F19" s="435">
        <v>1</v>
      </c>
      <c r="G19" s="435">
        <v>6</v>
      </c>
    </row>
    <row r="20" spans="1:7" ht="15" customHeight="1" x14ac:dyDescent="0.3">
      <c r="A20" s="49" t="s">
        <v>295</v>
      </c>
      <c r="B20" s="435">
        <v>1</v>
      </c>
      <c r="C20" s="435">
        <v>0</v>
      </c>
      <c r="D20" s="435">
        <v>1</v>
      </c>
      <c r="E20" s="435">
        <v>0</v>
      </c>
      <c r="F20" s="435">
        <v>0</v>
      </c>
      <c r="G20" s="435">
        <v>0</v>
      </c>
    </row>
    <row r="21" spans="1:7" ht="15" customHeight="1" x14ac:dyDescent="0.3">
      <c r="A21" s="49" t="s">
        <v>454</v>
      </c>
      <c r="B21" s="435">
        <v>0</v>
      </c>
      <c r="C21" s="435">
        <v>1</v>
      </c>
      <c r="D21" s="435">
        <v>0</v>
      </c>
      <c r="E21" s="435">
        <v>2</v>
      </c>
      <c r="F21" s="435">
        <v>0</v>
      </c>
      <c r="G21" s="435">
        <v>3</v>
      </c>
    </row>
    <row r="22" spans="1:7" ht="15" customHeight="1" x14ac:dyDescent="0.3">
      <c r="A22" s="49" t="s">
        <v>455</v>
      </c>
      <c r="B22" s="435">
        <v>0</v>
      </c>
      <c r="C22" s="435">
        <v>1</v>
      </c>
      <c r="D22" s="435">
        <v>0</v>
      </c>
      <c r="E22" s="435">
        <v>0</v>
      </c>
      <c r="F22" s="435">
        <v>0</v>
      </c>
      <c r="G22" s="435">
        <v>0</v>
      </c>
    </row>
    <row r="23" spans="1:7" ht="9.75" customHeight="1" x14ac:dyDescent="0.3">
      <c r="A23" s="49"/>
      <c r="B23" s="435"/>
      <c r="C23" s="435"/>
      <c r="D23" s="435"/>
      <c r="E23" s="435"/>
      <c r="F23" s="435"/>
      <c r="G23" s="435"/>
    </row>
    <row r="24" spans="1:7" ht="14.25" customHeight="1" x14ac:dyDescent="0.3">
      <c r="A24" s="433" t="s">
        <v>445</v>
      </c>
      <c r="B24" s="434">
        <f t="shared" ref="B24:G24" si="1">SUM(B25:B38)</f>
        <v>0</v>
      </c>
      <c r="C24" s="434">
        <f t="shared" si="1"/>
        <v>0</v>
      </c>
      <c r="D24" s="434">
        <f t="shared" si="1"/>
        <v>0</v>
      </c>
      <c r="E24" s="434">
        <f t="shared" si="1"/>
        <v>0</v>
      </c>
      <c r="F24" s="434">
        <f t="shared" si="1"/>
        <v>0</v>
      </c>
      <c r="G24" s="434">
        <f t="shared" si="1"/>
        <v>0</v>
      </c>
    </row>
    <row r="25" spans="1:7" ht="15" customHeight="1" x14ac:dyDescent="0.3">
      <c r="A25" s="49" t="s">
        <v>453</v>
      </c>
      <c r="B25" s="435">
        <v>0</v>
      </c>
      <c r="C25" s="435">
        <v>0</v>
      </c>
      <c r="D25" s="435">
        <v>0</v>
      </c>
      <c r="E25" s="435">
        <v>0</v>
      </c>
      <c r="F25" s="435">
        <v>0</v>
      </c>
      <c r="G25" s="435">
        <v>0</v>
      </c>
    </row>
    <row r="26" spans="1:7" ht="15" customHeight="1" x14ac:dyDescent="0.3">
      <c r="A26" s="49" t="s">
        <v>285</v>
      </c>
      <c r="B26" s="435">
        <v>0</v>
      </c>
      <c r="C26" s="435">
        <v>0</v>
      </c>
      <c r="D26" s="435">
        <v>0</v>
      </c>
      <c r="E26" s="435">
        <v>0</v>
      </c>
      <c r="F26" s="435">
        <v>0</v>
      </c>
      <c r="G26" s="435">
        <v>0</v>
      </c>
    </row>
    <row r="27" spans="1:7" ht="15" customHeight="1" x14ac:dyDescent="0.3">
      <c r="A27" s="49" t="s">
        <v>286</v>
      </c>
      <c r="B27" s="435">
        <v>0</v>
      </c>
      <c r="C27" s="435">
        <v>0</v>
      </c>
      <c r="D27" s="435">
        <v>0</v>
      </c>
      <c r="E27" s="435">
        <v>0</v>
      </c>
      <c r="F27" s="435">
        <v>0</v>
      </c>
      <c r="G27" s="435">
        <v>0</v>
      </c>
    </row>
    <row r="28" spans="1:7" ht="15" customHeight="1" x14ac:dyDescent="0.3">
      <c r="A28" s="49" t="s">
        <v>287</v>
      </c>
      <c r="B28" s="435">
        <v>0</v>
      </c>
      <c r="C28" s="435">
        <v>0</v>
      </c>
      <c r="D28" s="435">
        <v>0</v>
      </c>
      <c r="E28" s="435">
        <v>0</v>
      </c>
      <c r="F28" s="435">
        <v>0</v>
      </c>
      <c r="G28" s="435">
        <v>0</v>
      </c>
    </row>
    <row r="29" spans="1:7" ht="15" customHeight="1" x14ac:dyDescent="0.3">
      <c r="A29" s="49" t="s">
        <v>288</v>
      </c>
      <c r="B29" s="435">
        <v>0</v>
      </c>
      <c r="C29" s="435">
        <v>0</v>
      </c>
      <c r="D29" s="435">
        <v>0</v>
      </c>
      <c r="E29" s="435">
        <v>0</v>
      </c>
      <c r="F29" s="435">
        <v>0</v>
      </c>
      <c r="G29" s="435">
        <v>0</v>
      </c>
    </row>
    <row r="30" spans="1:7" ht="15" customHeight="1" x14ac:dyDescent="0.3">
      <c r="A30" s="49" t="s">
        <v>289</v>
      </c>
      <c r="B30" s="435">
        <v>0</v>
      </c>
      <c r="C30" s="435">
        <v>0</v>
      </c>
      <c r="D30" s="435">
        <v>0</v>
      </c>
      <c r="E30" s="435">
        <v>0</v>
      </c>
      <c r="F30" s="435">
        <v>0</v>
      </c>
      <c r="G30" s="435">
        <v>0</v>
      </c>
    </row>
    <row r="31" spans="1:7" ht="15" customHeight="1" x14ac:dyDescent="0.3">
      <c r="A31" s="49" t="s">
        <v>290</v>
      </c>
      <c r="B31" s="435">
        <v>0</v>
      </c>
      <c r="C31" s="435">
        <v>0</v>
      </c>
      <c r="D31" s="435">
        <v>0</v>
      </c>
      <c r="E31" s="435">
        <v>0</v>
      </c>
      <c r="F31" s="435">
        <v>0</v>
      </c>
      <c r="G31" s="435">
        <v>0</v>
      </c>
    </row>
    <row r="32" spans="1:7" ht="15" customHeight="1" x14ac:dyDescent="0.3">
      <c r="A32" s="49" t="s">
        <v>291</v>
      </c>
      <c r="B32" s="435">
        <v>0</v>
      </c>
      <c r="C32" s="435">
        <v>0</v>
      </c>
      <c r="D32" s="435">
        <v>0</v>
      </c>
      <c r="E32" s="435">
        <v>0</v>
      </c>
      <c r="F32" s="435">
        <v>0</v>
      </c>
      <c r="G32" s="435">
        <v>0</v>
      </c>
    </row>
    <row r="33" spans="1:7" ht="15" customHeight="1" x14ac:dyDescent="0.3">
      <c r="A33" s="49" t="s">
        <v>292</v>
      </c>
      <c r="B33" s="435">
        <v>0</v>
      </c>
      <c r="C33" s="435">
        <v>0</v>
      </c>
      <c r="D33" s="435">
        <v>0</v>
      </c>
      <c r="E33" s="435">
        <v>0</v>
      </c>
      <c r="F33" s="435">
        <v>0</v>
      </c>
      <c r="G33" s="435">
        <v>0</v>
      </c>
    </row>
    <row r="34" spans="1:7" ht="15" customHeight="1" x14ac:dyDescent="0.3">
      <c r="A34" s="49" t="s">
        <v>293</v>
      </c>
      <c r="B34" s="435">
        <v>0</v>
      </c>
      <c r="C34" s="435">
        <v>0</v>
      </c>
      <c r="D34" s="435">
        <v>0</v>
      </c>
      <c r="E34" s="435">
        <v>0</v>
      </c>
      <c r="F34" s="435">
        <v>0</v>
      </c>
      <c r="G34" s="435">
        <v>0</v>
      </c>
    </row>
    <row r="35" spans="1:7" ht="15" customHeight="1" x14ac:dyDescent="0.3">
      <c r="A35" s="49" t="s">
        <v>294</v>
      </c>
      <c r="B35" s="435">
        <v>0</v>
      </c>
      <c r="C35" s="435">
        <v>0</v>
      </c>
      <c r="D35" s="435">
        <v>0</v>
      </c>
      <c r="E35" s="435">
        <v>0</v>
      </c>
      <c r="F35" s="435">
        <v>0</v>
      </c>
      <c r="G35" s="435">
        <v>0</v>
      </c>
    </row>
    <row r="36" spans="1:7" ht="15" customHeight="1" x14ac:dyDescent="0.3">
      <c r="A36" s="49" t="s">
        <v>295</v>
      </c>
      <c r="B36" s="435">
        <v>0</v>
      </c>
      <c r="C36" s="435">
        <v>0</v>
      </c>
      <c r="D36" s="435">
        <v>0</v>
      </c>
      <c r="E36" s="435">
        <v>0</v>
      </c>
      <c r="F36" s="435">
        <v>0</v>
      </c>
      <c r="G36" s="435">
        <v>0</v>
      </c>
    </row>
    <row r="37" spans="1:7" ht="15" customHeight="1" x14ac:dyDescent="0.3">
      <c r="A37" s="49" t="s">
        <v>454</v>
      </c>
      <c r="B37" s="435">
        <v>0</v>
      </c>
      <c r="C37" s="435">
        <v>0</v>
      </c>
      <c r="D37" s="435">
        <v>0</v>
      </c>
      <c r="E37" s="435">
        <v>0</v>
      </c>
      <c r="F37" s="435">
        <v>0</v>
      </c>
      <c r="G37" s="435">
        <v>0</v>
      </c>
    </row>
    <row r="38" spans="1:7" ht="15" customHeight="1" x14ac:dyDescent="0.3">
      <c r="A38" s="49" t="s">
        <v>455</v>
      </c>
      <c r="B38" s="435">
        <v>0</v>
      </c>
      <c r="C38" s="435">
        <v>0</v>
      </c>
      <c r="D38" s="435">
        <v>0</v>
      </c>
      <c r="E38" s="435">
        <v>0</v>
      </c>
      <c r="F38" s="435">
        <v>0</v>
      </c>
      <c r="G38" s="435">
        <v>0</v>
      </c>
    </row>
    <row r="39" spans="1:7" ht="9.75" customHeight="1" x14ac:dyDescent="0.3">
      <c r="A39" s="321"/>
      <c r="B39" s="51"/>
      <c r="C39" s="51"/>
      <c r="D39" s="51"/>
      <c r="E39" s="51"/>
      <c r="F39" s="51"/>
      <c r="G39" s="51"/>
    </row>
    <row r="40" spans="1:7" ht="14.25" customHeight="1" x14ac:dyDescent="0.3">
      <c r="A40" s="433" t="s">
        <v>446</v>
      </c>
      <c r="B40" s="434">
        <f t="shared" ref="B40:G40" si="2">SUM(B41:B54)</f>
        <v>0</v>
      </c>
      <c r="C40" s="434">
        <f t="shared" si="2"/>
        <v>0</v>
      </c>
      <c r="D40" s="434">
        <f t="shared" si="2"/>
        <v>0</v>
      </c>
      <c r="E40" s="434">
        <f t="shared" si="2"/>
        <v>0</v>
      </c>
      <c r="F40" s="434">
        <f t="shared" si="2"/>
        <v>0</v>
      </c>
      <c r="G40" s="434">
        <f t="shared" si="2"/>
        <v>0</v>
      </c>
    </row>
    <row r="41" spans="1:7" ht="15" customHeight="1" x14ac:dyDescent="0.3">
      <c r="A41" s="49" t="s">
        <v>453</v>
      </c>
      <c r="B41" s="435">
        <v>0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</row>
    <row r="42" spans="1:7" ht="15" customHeight="1" x14ac:dyDescent="0.3">
      <c r="A42" s="49" t="s">
        <v>285</v>
      </c>
      <c r="B42" s="435">
        <v>0</v>
      </c>
      <c r="C42" s="435">
        <v>0</v>
      </c>
      <c r="D42" s="435">
        <v>0</v>
      </c>
      <c r="E42" s="435">
        <v>0</v>
      </c>
      <c r="F42" s="435">
        <v>0</v>
      </c>
      <c r="G42" s="435">
        <v>0</v>
      </c>
    </row>
    <row r="43" spans="1:7" ht="15" customHeight="1" x14ac:dyDescent="0.3">
      <c r="A43" s="49" t="s">
        <v>286</v>
      </c>
      <c r="B43" s="435">
        <v>0</v>
      </c>
      <c r="C43" s="435">
        <v>0</v>
      </c>
      <c r="D43" s="435">
        <v>0</v>
      </c>
      <c r="E43" s="435">
        <v>0</v>
      </c>
      <c r="F43" s="435">
        <v>0</v>
      </c>
      <c r="G43" s="435">
        <v>0</v>
      </c>
    </row>
    <row r="44" spans="1:7" ht="15" customHeight="1" x14ac:dyDescent="0.3">
      <c r="A44" s="49" t="s">
        <v>287</v>
      </c>
      <c r="B44" s="435">
        <v>0</v>
      </c>
      <c r="C44" s="435">
        <v>0</v>
      </c>
      <c r="D44" s="435">
        <v>0</v>
      </c>
      <c r="E44" s="435">
        <v>0</v>
      </c>
      <c r="F44" s="435">
        <v>0</v>
      </c>
      <c r="G44" s="435">
        <v>0</v>
      </c>
    </row>
    <row r="45" spans="1:7" ht="15" customHeight="1" x14ac:dyDescent="0.3">
      <c r="A45" s="49" t="s">
        <v>288</v>
      </c>
      <c r="B45" s="435">
        <v>0</v>
      </c>
      <c r="C45" s="435">
        <v>0</v>
      </c>
      <c r="D45" s="435">
        <v>0</v>
      </c>
      <c r="E45" s="435">
        <v>0</v>
      </c>
      <c r="F45" s="435">
        <v>0</v>
      </c>
      <c r="G45" s="435">
        <v>0</v>
      </c>
    </row>
    <row r="46" spans="1:7" ht="15" customHeight="1" x14ac:dyDescent="0.3">
      <c r="A46" s="49" t="s">
        <v>289</v>
      </c>
      <c r="B46" s="435">
        <v>0</v>
      </c>
      <c r="C46" s="435">
        <v>0</v>
      </c>
      <c r="D46" s="435">
        <v>0</v>
      </c>
      <c r="E46" s="435">
        <v>0</v>
      </c>
      <c r="F46" s="435">
        <v>0</v>
      </c>
      <c r="G46" s="435">
        <v>0</v>
      </c>
    </row>
    <row r="47" spans="1:7" ht="15" customHeight="1" x14ac:dyDescent="0.3">
      <c r="A47" s="49" t="s">
        <v>290</v>
      </c>
      <c r="B47" s="435">
        <v>0</v>
      </c>
      <c r="C47" s="435">
        <v>0</v>
      </c>
      <c r="D47" s="435">
        <v>0</v>
      </c>
      <c r="E47" s="435">
        <v>0</v>
      </c>
      <c r="F47" s="435">
        <v>0</v>
      </c>
      <c r="G47" s="435">
        <v>0</v>
      </c>
    </row>
    <row r="48" spans="1:7" ht="15" customHeight="1" x14ac:dyDescent="0.3">
      <c r="A48" s="49" t="s">
        <v>291</v>
      </c>
      <c r="B48" s="435">
        <v>0</v>
      </c>
      <c r="C48" s="435">
        <v>0</v>
      </c>
      <c r="D48" s="435">
        <v>0</v>
      </c>
      <c r="E48" s="435">
        <v>0</v>
      </c>
      <c r="F48" s="435">
        <v>0</v>
      </c>
      <c r="G48" s="435">
        <v>0</v>
      </c>
    </row>
    <row r="49" spans="1:7" ht="15" customHeight="1" x14ac:dyDescent="0.3">
      <c r="A49" s="49" t="s">
        <v>292</v>
      </c>
      <c r="B49" s="435">
        <v>0</v>
      </c>
      <c r="C49" s="435">
        <v>0</v>
      </c>
      <c r="D49" s="435">
        <v>0</v>
      </c>
      <c r="E49" s="435">
        <v>0</v>
      </c>
      <c r="F49" s="435">
        <v>0</v>
      </c>
      <c r="G49" s="435">
        <v>0</v>
      </c>
    </row>
    <row r="50" spans="1:7" ht="15" customHeight="1" x14ac:dyDescent="0.3">
      <c r="A50" s="49" t="s">
        <v>293</v>
      </c>
      <c r="B50" s="435">
        <v>0</v>
      </c>
      <c r="C50" s="435">
        <v>0</v>
      </c>
      <c r="D50" s="435">
        <v>0</v>
      </c>
      <c r="E50" s="435">
        <v>0</v>
      </c>
      <c r="F50" s="435">
        <v>0</v>
      </c>
      <c r="G50" s="435">
        <v>0</v>
      </c>
    </row>
    <row r="51" spans="1:7" ht="15" customHeight="1" x14ac:dyDescent="0.3">
      <c r="A51" s="49" t="s">
        <v>294</v>
      </c>
      <c r="B51" s="435">
        <v>0</v>
      </c>
      <c r="C51" s="435">
        <v>0</v>
      </c>
      <c r="D51" s="435">
        <v>0</v>
      </c>
      <c r="E51" s="435">
        <v>0</v>
      </c>
      <c r="F51" s="435">
        <v>0</v>
      </c>
      <c r="G51" s="435">
        <v>0</v>
      </c>
    </row>
    <row r="52" spans="1:7" ht="15" customHeight="1" x14ac:dyDescent="0.3">
      <c r="A52" s="49" t="s">
        <v>295</v>
      </c>
      <c r="B52" s="435">
        <v>0</v>
      </c>
      <c r="C52" s="435">
        <v>0</v>
      </c>
      <c r="D52" s="435">
        <v>0</v>
      </c>
      <c r="E52" s="435">
        <v>0</v>
      </c>
      <c r="F52" s="435">
        <v>0</v>
      </c>
      <c r="G52" s="435">
        <v>0</v>
      </c>
    </row>
    <row r="53" spans="1:7" ht="15" customHeight="1" x14ac:dyDescent="0.3">
      <c r="A53" s="49" t="s">
        <v>454</v>
      </c>
      <c r="B53" s="435">
        <v>0</v>
      </c>
      <c r="C53" s="435">
        <v>0</v>
      </c>
      <c r="D53" s="435">
        <v>0</v>
      </c>
      <c r="E53" s="435">
        <v>0</v>
      </c>
      <c r="F53" s="435">
        <v>0</v>
      </c>
      <c r="G53" s="435">
        <v>0</v>
      </c>
    </row>
    <row r="54" spans="1:7" ht="15" customHeight="1" x14ac:dyDescent="0.3">
      <c r="A54" s="49" t="s">
        <v>455</v>
      </c>
      <c r="B54" s="435">
        <v>0</v>
      </c>
      <c r="C54" s="435">
        <v>0</v>
      </c>
      <c r="D54" s="435">
        <v>0</v>
      </c>
      <c r="E54" s="435">
        <v>0</v>
      </c>
      <c r="F54" s="435">
        <v>0</v>
      </c>
      <c r="G54" s="435">
        <v>0</v>
      </c>
    </row>
    <row r="55" spans="1:7" ht="3.75" customHeight="1" x14ac:dyDescent="0.3"/>
    <row r="56" spans="1:7" ht="3.75" customHeight="1" x14ac:dyDescent="0.3">
      <c r="A56" s="451"/>
      <c r="B56" s="452"/>
      <c r="C56" s="452"/>
      <c r="D56" s="452"/>
      <c r="E56" s="452"/>
      <c r="F56" s="452"/>
      <c r="G56" s="452"/>
    </row>
    <row r="57" spans="1:7" ht="14.25" customHeight="1" x14ac:dyDescent="0.3">
      <c r="A57" s="433" t="s">
        <v>111</v>
      </c>
      <c r="B57" s="434">
        <f t="shared" ref="B57:G57" si="3">SUM(B58:B71)</f>
        <v>35</v>
      </c>
      <c r="C57" s="434">
        <f t="shared" si="3"/>
        <v>26</v>
      </c>
      <c r="D57" s="434">
        <f t="shared" si="3"/>
        <v>19</v>
      </c>
      <c r="E57" s="434">
        <f t="shared" si="3"/>
        <v>16</v>
      </c>
      <c r="F57" s="434">
        <f t="shared" si="3"/>
        <v>14</v>
      </c>
      <c r="G57" s="434">
        <f t="shared" si="3"/>
        <v>25</v>
      </c>
    </row>
    <row r="58" spans="1:7" ht="15" customHeight="1" x14ac:dyDescent="0.3">
      <c r="A58" s="49" t="s">
        <v>453</v>
      </c>
      <c r="B58" s="435">
        <f t="shared" ref="B58:G71" si="4">SUM(B41,B25,B9)</f>
        <v>0</v>
      </c>
      <c r="C58" s="435">
        <f t="shared" si="4"/>
        <v>0</v>
      </c>
      <c r="D58" s="435">
        <f t="shared" si="4"/>
        <v>0</v>
      </c>
      <c r="E58" s="435">
        <f t="shared" si="4"/>
        <v>0</v>
      </c>
      <c r="F58" s="435">
        <f t="shared" si="4"/>
        <v>0</v>
      </c>
      <c r="G58" s="435">
        <f t="shared" si="4"/>
        <v>0</v>
      </c>
    </row>
    <row r="59" spans="1:7" ht="15" customHeight="1" x14ac:dyDescent="0.3">
      <c r="A59" s="49" t="s">
        <v>285</v>
      </c>
      <c r="B59" s="435">
        <f t="shared" si="4"/>
        <v>0</v>
      </c>
      <c r="C59" s="435">
        <f t="shared" si="4"/>
        <v>0</v>
      </c>
      <c r="D59" s="435">
        <f t="shared" si="4"/>
        <v>0</v>
      </c>
      <c r="E59" s="435">
        <f t="shared" si="4"/>
        <v>0</v>
      </c>
      <c r="F59" s="435">
        <f t="shared" si="4"/>
        <v>0</v>
      </c>
      <c r="G59" s="435">
        <f t="shared" si="4"/>
        <v>0</v>
      </c>
    </row>
    <row r="60" spans="1:7" ht="15" customHeight="1" x14ac:dyDescent="0.3">
      <c r="A60" s="49" t="s">
        <v>286</v>
      </c>
      <c r="B60" s="435">
        <f t="shared" si="4"/>
        <v>0</v>
      </c>
      <c r="C60" s="435">
        <f t="shared" si="4"/>
        <v>0</v>
      </c>
      <c r="D60" s="435">
        <f t="shared" si="4"/>
        <v>0</v>
      </c>
      <c r="E60" s="435">
        <f t="shared" si="4"/>
        <v>0</v>
      </c>
      <c r="F60" s="435">
        <f t="shared" si="4"/>
        <v>0</v>
      </c>
      <c r="G60" s="435">
        <f t="shared" si="4"/>
        <v>0</v>
      </c>
    </row>
    <row r="61" spans="1:7" ht="15" customHeight="1" x14ac:dyDescent="0.3">
      <c r="A61" s="49" t="s">
        <v>287</v>
      </c>
      <c r="B61" s="435">
        <f t="shared" si="4"/>
        <v>2</v>
      </c>
      <c r="C61" s="435">
        <f t="shared" si="4"/>
        <v>0</v>
      </c>
      <c r="D61" s="435">
        <f t="shared" si="4"/>
        <v>0</v>
      </c>
      <c r="E61" s="435">
        <f t="shared" si="4"/>
        <v>0</v>
      </c>
      <c r="F61" s="435">
        <f t="shared" si="4"/>
        <v>0</v>
      </c>
      <c r="G61" s="435">
        <f t="shared" si="4"/>
        <v>1</v>
      </c>
    </row>
    <row r="62" spans="1:7" ht="15" customHeight="1" x14ac:dyDescent="0.3">
      <c r="A62" s="49" t="s">
        <v>288</v>
      </c>
      <c r="B62" s="435">
        <f t="shared" si="4"/>
        <v>1</v>
      </c>
      <c r="C62" s="435">
        <f t="shared" si="4"/>
        <v>3</v>
      </c>
      <c r="D62" s="435">
        <f t="shared" si="4"/>
        <v>1</v>
      </c>
      <c r="E62" s="435">
        <f t="shared" si="4"/>
        <v>2</v>
      </c>
      <c r="F62" s="435">
        <f t="shared" si="4"/>
        <v>1</v>
      </c>
      <c r="G62" s="435">
        <f t="shared" si="4"/>
        <v>1</v>
      </c>
    </row>
    <row r="63" spans="1:7" ht="15" customHeight="1" x14ac:dyDescent="0.3">
      <c r="A63" s="49" t="s">
        <v>289</v>
      </c>
      <c r="B63" s="435">
        <f t="shared" si="4"/>
        <v>2</v>
      </c>
      <c r="C63" s="435">
        <f t="shared" si="4"/>
        <v>3</v>
      </c>
      <c r="D63" s="435">
        <f t="shared" si="4"/>
        <v>3</v>
      </c>
      <c r="E63" s="435">
        <f t="shared" si="4"/>
        <v>4</v>
      </c>
      <c r="F63" s="435">
        <f t="shared" si="4"/>
        <v>1</v>
      </c>
      <c r="G63" s="435">
        <f t="shared" si="4"/>
        <v>3</v>
      </c>
    </row>
    <row r="64" spans="1:7" ht="15" customHeight="1" x14ac:dyDescent="0.3">
      <c r="A64" s="49" t="s">
        <v>290</v>
      </c>
      <c r="B64" s="435">
        <f t="shared" si="4"/>
        <v>5</v>
      </c>
      <c r="C64" s="435">
        <f t="shared" si="4"/>
        <v>4</v>
      </c>
      <c r="D64" s="435">
        <f t="shared" si="4"/>
        <v>4</v>
      </c>
      <c r="E64" s="435">
        <f t="shared" si="4"/>
        <v>2</v>
      </c>
      <c r="F64" s="435">
        <f t="shared" si="4"/>
        <v>4</v>
      </c>
      <c r="G64" s="435">
        <f t="shared" si="4"/>
        <v>3</v>
      </c>
    </row>
    <row r="65" spans="1:7" ht="15" customHeight="1" x14ac:dyDescent="0.3">
      <c r="A65" s="49" t="s">
        <v>291</v>
      </c>
      <c r="B65" s="435">
        <f t="shared" si="4"/>
        <v>5</v>
      </c>
      <c r="C65" s="435">
        <f t="shared" si="4"/>
        <v>5</v>
      </c>
      <c r="D65" s="435">
        <f t="shared" si="4"/>
        <v>0</v>
      </c>
      <c r="E65" s="435">
        <f t="shared" si="4"/>
        <v>3</v>
      </c>
      <c r="F65" s="435">
        <f t="shared" si="4"/>
        <v>3</v>
      </c>
      <c r="G65" s="435">
        <f t="shared" si="4"/>
        <v>2</v>
      </c>
    </row>
    <row r="66" spans="1:7" ht="15" customHeight="1" x14ac:dyDescent="0.3">
      <c r="A66" s="49" t="s">
        <v>292</v>
      </c>
      <c r="B66" s="435">
        <f t="shared" si="4"/>
        <v>6</v>
      </c>
      <c r="C66" s="435">
        <f t="shared" si="4"/>
        <v>5</v>
      </c>
      <c r="D66" s="435">
        <f t="shared" si="4"/>
        <v>3</v>
      </c>
      <c r="E66" s="435">
        <f t="shared" si="4"/>
        <v>0</v>
      </c>
      <c r="F66" s="435">
        <f t="shared" si="4"/>
        <v>2</v>
      </c>
      <c r="G66" s="435">
        <f t="shared" si="4"/>
        <v>2</v>
      </c>
    </row>
    <row r="67" spans="1:7" ht="15" customHeight="1" x14ac:dyDescent="0.3">
      <c r="A67" s="49" t="s">
        <v>293</v>
      </c>
      <c r="B67" s="435">
        <f t="shared" si="4"/>
        <v>11</v>
      </c>
      <c r="C67" s="435">
        <f t="shared" si="4"/>
        <v>2</v>
      </c>
      <c r="D67" s="435">
        <f t="shared" si="4"/>
        <v>4</v>
      </c>
      <c r="E67" s="435">
        <f t="shared" si="4"/>
        <v>1</v>
      </c>
      <c r="F67" s="435">
        <f t="shared" si="4"/>
        <v>2</v>
      </c>
      <c r="G67" s="435">
        <f t="shared" si="4"/>
        <v>4</v>
      </c>
    </row>
    <row r="68" spans="1:7" ht="15" customHeight="1" x14ac:dyDescent="0.3">
      <c r="A68" s="49" t="s">
        <v>294</v>
      </c>
      <c r="B68" s="435">
        <f t="shared" si="4"/>
        <v>2</v>
      </c>
      <c r="C68" s="435">
        <f t="shared" si="4"/>
        <v>2</v>
      </c>
      <c r="D68" s="435">
        <f t="shared" si="4"/>
        <v>3</v>
      </c>
      <c r="E68" s="435">
        <f t="shared" si="4"/>
        <v>2</v>
      </c>
      <c r="F68" s="435">
        <f t="shared" si="4"/>
        <v>1</v>
      </c>
      <c r="G68" s="435">
        <f t="shared" si="4"/>
        <v>6</v>
      </c>
    </row>
    <row r="69" spans="1:7" ht="15" customHeight="1" x14ac:dyDescent="0.3">
      <c r="A69" s="49" t="s">
        <v>295</v>
      </c>
      <c r="B69" s="435">
        <f t="shared" si="4"/>
        <v>1</v>
      </c>
      <c r="C69" s="435">
        <f t="shared" si="4"/>
        <v>0</v>
      </c>
      <c r="D69" s="435">
        <f t="shared" si="4"/>
        <v>1</v>
      </c>
      <c r="E69" s="435">
        <f t="shared" si="4"/>
        <v>0</v>
      </c>
      <c r="F69" s="435">
        <f t="shared" si="4"/>
        <v>0</v>
      </c>
      <c r="G69" s="435">
        <f t="shared" si="4"/>
        <v>0</v>
      </c>
    </row>
    <row r="70" spans="1:7" ht="15" customHeight="1" x14ac:dyDescent="0.3">
      <c r="A70" s="49" t="s">
        <v>454</v>
      </c>
      <c r="B70" s="435">
        <f t="shared" si="4"/>
        <v>0</v>
      </c>
      <c r="C70" s="435">
        <f t="shared" si="4"/>
        <v>1</v>
      </c>
      <c r="D70" s="435">
        <f t="shared" si="4"/>
        <v>0</v>
      </c>
      <c r="E70" s="435">
        <f t="shared" si="4"/>
        <v>2</v>
      </c>
      <c r="F70" s="435">
        <f t="shared" si="4"/>
        <v>0</v>
      </c>
      <c r="G70" s="435">
        <f t="shared" si="4"/>
        <v>3</v>
      </c>
    </row>
    <row r="71" spans="1:7" ht="15" customHeight="1" x14ac:dyDescent="0.3">
      <c r="A71" s="49" t="s">
        <v>455</v>
      </c>
      <c r="B71" s="435">
        <f t="shared" si="4"/>
        <v>0</v>
      </c>
      <c r="C71" s="435">
        <f t="shared" si="4"/>
        <v>1</v>
      </c>
      <c r="D71" s="435">
        <f t="shared" si="4"/>
        <v>0</v>
      </c>
      <c r="E71" s="435">
        <f t="shared" si="4"/>
        <v>0</v>
      </c>
      <c r="F71" s="435">
        <f t="shared" si="4"/>
        <v>0</v>
      </c>
      <c r="G71" s="435">
        <f t="shared" si="4"/>
        <v>0</v>
      </c>
    </row>
    <row r="72" spans="1:7" ht="3.75" customHeight="1" x14ac:dyDescent="0.3">
      <c r="A72" s="233"/>
      <c r="B72" s="453"/>
      <c r="C72" s="453"/>
      <c r="D72" s="453"/>
      <c r="E72" s="453"/>
      <c r="F72" s="453"/>
      <c r="G72" s="453"/>
    </row>
    <row r="73" spans="1:7" ht="10.5" customHeight="1" x14ac:dyDescent="0.3"/>
    <row r="74" spans="1:7" ht="15.75" customHeight="1" x14ac:dyDescent="0.3">
      <c r="F74" s="442"/>
      <c r="G74" s="442" t="s">
        <v>447</v>
      </c>
    </row>
    <row r="75" spans="1:7" ht="15.75" customHeight="1" x14ac:dyDescent="0.3">
      <c r="F75" s="443"/>
      <c r="G75" s="443" t="s">
        <v>448</v>
      </c>
    </row>
    <row r="76" spans="1:7" ht="21" customHeight="1" x14ac:dyDescent="0.3"/>
  </sheetData>
  <sheetProtection selectLockedCells="1" selectUnlockedCells="1"/>
  <mergeCells count="1">
    <mergeCell ref="B5:G5"/>
  </mergeCells>
  <printOptions horizontalCentered="1"/>
  <pageMargins left="0.7" right="0.7" top="0.75" bottom="0.75" header="0.3" footer="0.3"/>
  <pageSetup paperSize="9" scale="67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93746-CD50-4F10-9037-D037EDA037AE}">
  <dimension ref="A1:G76"/>
  <sheetViews>
    <sheetView view="pageBreakPreview" zoomScaleSheetLayoutView="100" workbookViewId="0">
      <selection activeCell="D39" sqref="D39"/>
    </sheetView>
  </sheetViews>
  <sheetFormatPr defaultColWidth="9.109375" defaultRowHeight="15.6" x14ac:dyDescent="0.3"/>
  <cols>
    <col min="1" max="1" width="43.33203125" style="209" customWidth="1"/>
    <col min="2" max="7" width="12.33203125" style="218" customWidth="1"/>
    <col min="8" max="256" width="9.109375" style="209"/>
    <col min="257" max="257" width="43.33203125" style="209" customWidth="1"/>
    <col min="258" max="263" width="12.33203125" style="209" customWidth="1"/>
    <col min="264" max="512" width="9.109375" style="209"/>
    <col min="513" max="513" width="43.33203125" style="209" customWidth="1"/>
    <col min="514" max="519" width="12.33203125" style="209" customWidth="1"/>
    <col min="520" max="768" width="9.109375" style="209"/>
    <col min="769" max="769" width="43.33203125" style="209" customWidth="1"/>
    <col min="770" max="775" width="12.33203125" style="209" customWidth="1"/>
    <col min="776" max="1024" width="9.109375" style="209"/>
    <col min="1025" max="1025" width="43.33203125" style="209" customWidth="1"/>
    <col min="1026" max="1031" width="12.33203125" style="209" customWidth="1"/>
    <col min="1032" max="1280" width="9.109375" style="209"/>
    <col min="1281" max="1281" width="43.33203125" style="209" customWidth="1"/>
    <col min="1282" max="1287" width="12.33203125" style="209" customWidth="1"/>
    <col min="1288" max="1536" width="9.109375" style="209"/>
    <col min="1537" max="1537" width="43.33203125" style="209" customWidth="1"/>
    <col min="1538" max="1543" width="12.33203125" style="209" customWidth="1"/>
    <col min="1544" max="1792" width="9.109375" style="209"/>
    <col min="1793" max="1793" width="43.33203125" style="209" customWidth="1"/>
    <col min="1794" max="1799" width="12.33203125" style="209" customWidth="1"/>
    <col min="1800" max="2048" width="9.109375" style="209"/>
    <col min="2049" max="2049" width="43.33203125" style="209" customWidth="1"/>
    <col min="2050" max="2055" width="12.33203125" style="209" customWidth="1"/>
    <col min="2056" max="2304" width="9.109375" style="209"/>
    <col min="2305" max="2305" width="43.33203125" style="209" customWidth="1"/>
    <col min="2306" max="2311" width="12.33203125" style="209" customWidth="1"/>
    <col min="2312" max="2560" width="9.109375" style="209"/>
    <col min="2561" max="2561" width="43.33203125" style="209" customWidth="1"/>
    <col min="2562" max="2567" width="12.33203125" style="209" customWidth="1"/>
    <col min="2568" max="2816" width="9.109375" style="209"/>
    <col min="2817" max="2817" width="43.33203125" style="209" customWidth="1"/>
    <col min="2818" max="2823" width="12.33203125" style="209" customWidth="1"/>
    <col min="2824" max="3072" width="9.109375" style="209"/>
    <col min="3073" max="3073" width="43.33203125" style="209" customWidth="1"/>
    <col min="3074" max="3079" width="12.33203125" style="209" customWidth="1"/>
    <col min="3080" max="3328" width="9.109375" style="209"/>
    <col min="3329" max="3329" width="43.33203125" style="209" customWidth="1"/>
    <col min="3330" max="3335" width="12.33203125" style="209" customWidth="1"/>
    <col min="3336" max="3584" width="9.109375" style="209"/>
    <col min="3585" max="3585" width="43.33203125" style="209" customWidth="1"/>
    <col min="3586" max="3591" width="12.33203125" style="209" customWidth="1"/>
    <col min="3592" max="3840" width="9.109375" style="209"/>
    <col min="3841" max="3841" width="43.33203125" style="209" customWidth="1"/>
    <col min="3842" max="3847" width="12.33203125" style="209" customWidth="1"/>
    <col min="3848" max="4096" width="9.109375" style="209"/>
    <col min="4097" max="4097" width="43.33203125" style="209" customWidth="1"/>
    <col min="4098" max="4103" width="12.33203125" style="209" customWidth="1"/>
    <col min="4104" max="4352" width="9.109375" style="209"/>
    <col min="4353" max="4353" width="43.33203125" style="209" customWidth="1"/>
    <col min="4354" max="4359" width="12.33203125" style="209" customWidth="1"/>
    <col min="4360" max="4608" width="9.109375" style="209"/>
    <col min="4609" max="4609" width="43.33203125" style="209" customWidth="1"/>
    <col min="4610" max="4615" width="12.33203125" style="209" customWidth="1"/>
    <col min="4616" max="4864" width="9.109375" style="209"/>
    <col min="4865" max="4865" width="43.33203125" style="209" customWidth="1"/>
    <col min="4866" max="4871" width="12.33203125" style="209" customWidth="1"/>
    <col min="4872" max="5120" width="9.109375" style="209"/>
    <col min="5121" max="5121" width="43.33203125" style="209" customWidth="1"/>
    <col min="5122" max="5127" width="12.33203125" style="209" customWidth="1"/>
    <col min="5128" max="5376" width="9.109375" style="209"/>
    <col min="5377" max="5377" width="43.33203125" style="209" customWidth="1"/>
    <col min="5378" max="5383" width="12.33203125" style="209" customWidth="1"/>
    <col min="5384" max="5632" width="9.109375" style="209"/>
    <col min="5633" max="5633" width="43.33203125" style="209" customWidth="1"/>
    <col min="5634" max="5639" width="12.33203125" style="209" customWidth="1"/>
    <col min="5640" max="5888" width="9.109375" style="209"/>
    <col min="5889" max="5889" width="43.33203125" style="209" customWidth="1"/>
    <col min="5890" max="5895" width="12.33203125" style="209" customWidth="1"/>
    <col min="5896" max="6144" width="9.109375" style="209"/>
    <col min="6145" max="6145" width="43.33203125" style="209" customWidth="1"/>
    <col min="6146" max="6151" width="12.33203125" style="209" customWidth="1"/>
    <col min="6152" max="6400" width="9.109375" style="209"/>
    <col min="6401" max="6401" width="43.33203125" style="209" customWidth="1"/>
    <col min="6402" max="6407" width="12.33203125" style="209" customWidth="1"/>
    <col min="6408" max="6656" width="9.109375" style="209"/>
    <col min="6657" max="6657" width="43.33203125" style="209" customWidth="1"/>
    <col min="6658" max="6663" width="12.33203125" style="209" customWidth="1"/>
    <col min="6664" max="6912" width="9.109375" style="209"/>
    <col min="6913" max="6913" width="43.33203125" style="209" customWidth="1"/>
    <col min="6914" max="6919" width="12.33203125" style="209" customWidth="1"/>
    <col min="6920" max="7168" width="9.109375" style="209"/>
    <col min="7169" max="7169" width="43.33203125" style="209" customWidth="1"/>
    <col min="7170" max="7175" width="12.33203125" style="209" customWidth="1"/>
    <col min="7176" max="7424" width="9.109375" style="209"/>
    <col min="7425" max="7425" width="43.33203125" style="209" customWidth="1"/>
    <col min="7426" max="7431" width="12.33203125" style="209" customWidth="1"/>
    <col min="7432" max="7680" width="9.109375" style="209"/>
    <col min="7681" max="7681" width="43.33203125" style="209" customWidth="1"/>
    <col min="7682" max="7687" width="12.33203125" style="209" customWidth="1"/>
    <col min="7688" max="7936" width="9.109375" style="209"/>
    <col min="7937" max="7937" width="43.33203125" style="209" customWidth="1"/>
    <col min="7938" max="7943" width="12.33203125" style="209" customWidth="1"/>
    <col min="7944" max="8192" width="9.109375" style="209"/>
    <col min="8193" max="8193" width="43.33203125" style="209" customWidth="1"/>
    <col min="8194" max="8199" width="12.33203125" style="209" customWidth="1"/>
    <col min="8200" max="8448" width="9.109375" style="209"/>
    <col min="8449" max="8449" width="43.33203125" style="209" customWidth="1"/>
    <col min="8450" max="8455" width="12.33203125" style="209" customWidth="1"/>
    <col min="8456" max="8704" width="9.109375" style="209"/>
    <col min="8705" max="8705" width="43.33203125" style="209" customWidth="1"/>
    <col min="8706" max="8711" width="12.33203125" style="209" customWidth="1"/>
    <col min="8712" max="8960" width="9.109375" style="209"/>
    <col min="8961" max="8961" width="43.33203125" style="209" customWidth="1"/>
    <col min="8962" max="8967" width="12.33203125" style="209" customWidth="1"/>
    <col min="8968" max="9216" width="9.109375" style="209"/>
    <col min="9217" max="9217" width="43.33203125" style="209" customWidth="1"/>
    <col min="9218" max="9223" width="12.33203125" style="209" customWidth="1"/>
    <col min="9224" max="9472" width="9.109375" style="209"/>
    <col min="9473" max="9473" width="43.33203125" style="209" customWidth="1"/>
    <col min="9474" max="9479" width="12.33203125" style="209" customWidth="1"/>
    <col min="9480" max="9728" width="9.109375" style="209"/>
    <col min="9729" max="9729" width="43.33203125" style="209" customWidth="1"/>
    <col min="9730" max="9735" width="12.33203125" style="209" customWidth="1"/>
    <col min="9736" max="9984" width="9.109375" style="209"/>
    <col min="9985" max="9985" width="43.33203125" style="209" customWidth="1"/>
    <col min="9986" max="9991" width="12.33203125" style="209" customWidth="1"/>
    <col min="9992" max="10240" width="9.109375" style="209"/>
    <col min="10241" max="10241" width="43.33203125" style="209" customWidth="1"/>
    <col min="10242" max="10247" width="12.33203125" style="209" customWidth="1"/>
    <col min="10248" max="10496" width="9.109375" style="209"/>
    <col min="10497" max="10497" width="43.33203125" style="209" customWidth="1"/>
    <col min="10498" max="10503" width="12.33203125" style="209" customWidth="1"/>
    <col min="10504" max="10752" width="9.109375" style="209"/>
    <col min="10753" max="10753" width="43.33203125" style="209" customWidth="1"/>
    <col min="10754" max="10759" width="12.33203125" style="209" customWidth="1"/>
    <col min="10760" max="11008" width="9.109375" style="209"/>
    <col min="11009" max="11009" width="43.33203125" style="209" customWidth="1"/>
    <col min="11010" max="11015" width="12.33203125" style="209" customWidth="1"/>
    <col min="11016" max="11264" width="9.109375" style="209"/>
    <col min="11265" max="11265" width="43.33203125" style="209" customWidth="1"/>
    <col min="11266" max="11271" width="12.33203125" style="209" customWidth="1"/>
    <col min="11272" max="11520" width="9.109375" style="209"/>
    <col min="11521" max="11521" width="43.33203125" style="209" customWidth="1"/>
    <col min="11522" max="11527" width="12.33203125" style="209" customWidth="1"/>
    <col min="11528" max="11776" width="9.109375" style="209"/>
    <col min="11777" max="11777" width="43.33203125" style="209" customWidth="1"/>
    <col min="11778" max="11783" width="12.33203125" style="209" customWidth="1"/>
    <col min="11784" max="12032" width="9.109375" style="209"/>
    <col min="12033" max="12033" width="43.33203125" style="209" customWidth="1"/>
    <col min="12034" max="12039" width="12.33203125" style="209" customWidth="1"/>
    <col min="12040" max="12288" width="9.109375" style="209"/>
    <col min="12289" max="12289" width="43.33203125" style="209" customWidth="1"/>
    <col min="12290" max="12295" width="12.33203125" style="209" customWidth="1"/>
    <col min="12296" max="12544" width="9.109375" style="209"/>
    <col min="12545" max="12545" width="43.33203125" style="209" customWidth="1"/>
    <col min="12546" max="12551" width="12.33203125" style="209" customWidth="1"/>
    <col min="12552" max="12800" width="9.109375" style="209"/>
    <col min="12801" max="12801" width="43.33203125" style="209" customWidth="1"/>
    <col min="12802" max="12807" width="12.33203125" style="209" customWidth="1"/>
    <col min="12808" max="13056" width="9.109375" style="209"/>
    <col min="13057" max="13057" width="43.33203125" style="209" customWidth="1"/>
    <col min="13058" max="13063" width="12.33203125" style="209" customWidth="1"/>
    <col min="13064" max="13312" width="9.109375" style="209"/>
    <col min="13313" max="13313" width="43.33203125" style="209" customWidth="1"/>
    <col min="13314" max="13319" width="12.33203125" style="209" customWidth="1"/>
    <col min="13320" max="13568" width="9.109375" style="209"/>
    <col min="13569" max="13569" width="43.33203125" style="209" customWidth="1"/>
    <col min="13570" max="13575" width="12.33203125" style="209" customWidth="1"/>
    <col min="13576" max="13824" width="9.109375" style="209"/>
    <col min="13825" max="13825" width="43.33203125" style="209" customWidth="1"/>
    <col min="13826" max="13831" width="12.33203125" style="209" customWidth="1"/>
    <col min="13832" max="14080" width="9.109375" style="209"/>
    <col min="14081" max="14081" width="43.33203125" style="209" customWidth="1"/>
    <col min="14082" max="14087" width="12.33203125" style="209" customWidth="1"/>
    <col min="14088" max="14336" width="9.109375" style="209"/>
    <col min="14337" max="14337" width="43.33203125" style="209" customWidth="1"/>
    <col min="14338" max="14343" width="12.33203125" style="209" customWidth="1"/>
    <col min="14344" max="14592" width="9.109375" style="209"/>
    <col min="14593" max="14593" width="43.33203125" style="209" customWidth="1"/>
    <col min="14594" max="14599" width="12.33203125" style="209" customWidth="1"/>
    <col min="14600" max="14848" width="9.109375" style="209"/>
    <col min="14849" max="14849" width="43.33203125" style="209" customWidth="1"/>
    <col min="14850" max="14855" width="12.33203125" style="209" customWidth="1"/>
    <col min="14856" max="15104" width="9.109375" style="209"/>
    <col min="15105" max="15105" width="43.33203125" style="209" customWidth="1"/>
    <col min="15106" max="15111" width="12.33203125" style="209" customWidth="1"/>
    <col min="15112" max="15360" width="9.109375" style="209"/>
    <col min="15361" max="15361" width="43.33203125" style="209" customWidth="1"/>
    <col min="15362" max="15367" width="12.33203125" style="209" customWidth="1"/>
    <col min="15368" max="15616" width="9.109375" style="209"/>
    <col min="15617" max="15617" width="43.33203125" style="209" customWidth="1"/>
    <col min="15618" max="15623" width="12.33203125" style="209" customWidth="1"/>
    <col min="15624" max="15872" width="9.109375" style="209"/>
    <col min="15873" max="15873" width="43.33203125" style="209" customWidth="1"/>
    <col min="15874" max="15879" width="12.33203125" style="209" customWidth="1"/>
    <col min="15880" max="16128" width="9.109375" style="209"/>
    <col min="16129" max="16129" width="43.33203125" style="209" customWidth="1"/>
    <col min="16130" max="16135" width="12.33203125" style="209" customWidth="1"/>
    <col min="16136" max="16384" width="9.109375" style="209"/>
  </cols>
  <sheetData>
    <row r="1" spans="1:7" s="1" customFormat="1" ht="18" customHeight="1" x14ac:dyDescent="0.35">
      <c r="A1" s="426" t="s">
        <v>456</v>
      </c>
      <c r="B1" s="29"/>
      <c r="C1" s="29"/>
      <c r="D1" s="148"/>
      <c r="E1" s="148"/>
      <c r="F1" s="148"/>
      <c r="G1" s="148"/>
    </row>
    <row r="2" spans="1:7" s="1" customFormat="1" ht="18" customHeight="1" x14ac:dyDescent="0.35">
      <c r="A2" s="81" t="s">
        <v>457</v>
      </c>
      <c r="B2" s="29"/>
      <c r="C2" s="29"/>
      <c r="D2" s="33"/>
      <c r="E2" s="33"/>
      <c r="F2" s="33"/>
      <c r="G2" s="33"/>
    </row>
    <row r="3" spans="1:7" s="1" customFormat="1" ht="14.25" customHeight="1" x14ac:dyDescent="0.35">
      <c r="A3" s="32"/>
      <c r="B3" s="29"/>
      <c r="C3" s="29"/>
      <c r="D3" s="33"/>
      <c r="E3" s="33"/>
      <c r="F3" s="33"/>
      <c r="G3" s="33"/>
    </row>
    <row r="4" spans="1:7" ht="14.25" customHeight="1" x14ac:dyDescent="0.35">
      <c r="F4" s="455"/>
      <c r="G4" s="455" t="s">
        <v>463</v>
      </c>
    </row>
    <row r="5" spans="1:7" ht="17.25" customHeight="1" x14ac:dyDescent="0.3">
      <c r="A5" s="393" t="s">
        <v>451</v>
      </c>
      <c r="B5" s="430" t="s">
        <v>266</v>
      </c>
      <c r="C5" s="430"/>
      <c r="D5" s="430"/>
      <c r="E5" s="430"/>
      <c r="F5" s="430"/>
      <c r="G5" s="430"/>
    </row>
    <row r="6" spans="1:7" ht="17.25" customHeight="1" x14ac:dyDescent="0.3">
      <c r="A6" s="394" t="s">
        <v>452</v>
      </c>
      <c r="B6" s="395">
        <v>2017</v>
      </c>
      <c r="C6" s="395">
        <v>2018</v>
      </c>
      <c r="D6" s="395">
        <v>2019</v>
      </c>
      <c r="E6" s="395">
        <v>2020</v>
      </c>
      <c r="F6" s="395">
        <v>2021</v>
      </c>
      <c r="G6" s="395">
        <v>2022</v>
      </c>
    </row>
    <row r="7" spans="1:7" ht="3.75" customHeight="1" x14ac:dyDescent="0.35">
      <c r="A7" s="431"/>
      <c r="B7" s="432"/>
      <c r="C7" s="432"/>
      <c r="D7" s="432"/>
      <c r="E7" s="432"/>
      <c r="F7" s="432"/>
      <c r="G7" s="432"/>
    </row>
    <row r="8" spans="1:7" ht="14.25" customHeight="1" x14ac:dyDescent="0.3">
      <c r="A8" s="433" t="s">
        <v>443</v>
      </c>
      <c r="B8" s="434">
        <f t="shared" ref="B8:G8" si="0">SUM(B9:B22)</f>
        <v>10</v>
      </c>
      <c r="C8" s="434">
        <f t="shared" si="0"/>
        <v>2</v>
      </c>
      <c r="D8" s="434">
        <f t="shared" si="0"/>
        <v>6</v>
      </c>
      <c r="E8" s="434">
        <f t="shared" si="0"/>
        <v>14</v>
      </c>
      <c r="F8" s="434">
        <f t="shared" si="0"/>
        <v>5</v>
      </c>
      <c r="G8" s="434">
        <f t="shared" si="0"/>
        <v>5</v>
      </c>
    </row>
    <row r="9" spans="1:7" ht="15" customHeight="1" x14ac:dyDescent="0.3">
      <c r="A9" s="49" t="s">
        <v>453</v>
      </c>
      <c r="B9" s="435">
        <v>0</v>
      </c>
      <c r="C9" s="435">
        <v>0</v>
      </c>
      <c r="D9" s="435">
        <v>0</v>
      </c>
      <c r="E9" s="435">
        <v>0</v>
      </c>
      <c r="F9" s="435">
        <v>0</v>
      </c>
      <c r="G9" s="435">
        <v>0</v>
      </c>
    </row>
    <row r="10" spans="1:7" ht="15" customHeight="1" x14ac:dyDescent="0.3">
      <c r="A10" s="49" t="s">
        <v>285</v>
      </c>
      <c r="B10" s="435">
        <v>0</v>
      </c>
      <c r="C10" s="435">
        <v>0</v>
      </c>
      <c r="D10" s="435">
        <v>0</v>
      </c>
      <c r="E10" s="435">
        <v>0</v>
      </c>
      <c r="F10" s="435">
        <v>0</v>
      </c>
      <c r="G10" s="435">
        <v>0</v>
      </c>
    </row>
    <row r="11" spans="1:7" ht="15" customHeight="1" x14ac:dyDescent="0.3">
      <c r="A11" s="49" t="s">
        <v>286</v>
      </c>
      <c r="B11" s="435">
        <v>2</v>
      </c>
      <c r="C11" s="435">
        <v>0</v>
      </c>
      <c r="D11" s="435">
        <v>1</v>
      </c>
      <c r="E11" s="435">
        <v>5</v>
      </c>
      <c r="F11" s="435">
        <v>0</v>
      </c>
      <c r="G11" s="435">
        <v>1</v>
      </c>
    </row>
    <row r="12" spans="1:7" ht="15" customHeight="1" x14ac:dyDescent="0.3">
      <c r="A12" s="49" t="s">
        <v>287</v>
      </c>
      <c r="B12" s="435">
        <v>4</v>
      </c>
      <c r="C12" s="435">
        <v>1</v>
      </c>
      <c r="D12" s="435">
        <v>1</v>
      </c>
      <c r="E12" s="435">
        <v>3</v>
      </c>
      <c r="F12" s="435">
        <v>2</v>
      </c>
      <c r="G12" s="435">
        <v>1</v>
      </c>
    </row>
    <row r="13" spans="1:7" ht="15" customHeight="1" x14ac:dyDescent="0.3">
      <c r="A13" s="49" t="s">
        <v>288</v>
      </c>
      <c r="B13" s="435">
        <v>1</v>
      </c>
      <c r="C13" s="435">
        <v>0</v>
      </c>
      <c r="D13" s="435">
        <v>1</v>
      </c>
      <c r="E13" s="435">
        <v>3</v>
      </c>
      <c r="F13" s="435">
        <v>2</v>
      </c>
      <c r="G13" s="435">
        <v>1</v>
      </c>
    </row>
    <row r="14" spans="1:7" ht="15" customHeight="1" x14ac:dyDescent="0.3">
      <c r="A14" s="49" t="s">
        <v>289</v>
      </c>
      <c r="B14" s="435">
        <v>1</v>
      </c>
      <c r="C14" s="435">
        <v>0</v>
      </c>
      <c r="D14" s="435">
        <v>1</v>
      </c>
      <c r="E14" s="435">
        <v>0</v>
      </c>
      <c r="F14" s="435">
        <v>0</v>
      </c>
      <c r="G14" s="435">
        <v>2</v>
      </c>
    </row>
    <row r="15" spans="1:7" ht="15" customHeight="1" x14ac:dyDescent="0.3">
      <c r="A15" s="49" t="s">
        <v>290</v>
      </c>
      <c r="B15" s="435">
        <v>0</v>
      </c>
      <c r="C15" s="435">
        <v>0</v>
      </c>
      <c r="D15" s="435">
        <v>0</v>
      </c>
      <c r="E15" s="435">
        <v>0</v>
      </c>
      <c r="F15" s="435">
        <v>1</v>
      </c>
      <c r="G15" s="435">
        <v>0</v>
      </c>
    </row>
    <row r="16" spans="1:7" ht="15" customHeight="1" x14ac:dyDescent="0.3">
      <c r="A16" s="49" t="s">
        <v>291</v>
      </c>
      <c r="B16" s="435">
        <v>0</v>
      </c>
      <c r="C16" s="435">
        <v>0</v>
      </c>
      <c r="D16" s="435">
        <v>0</v>
      </c>
      <c r="E16" s="435">
        <v>1</v>
      </c>
      <c r="F16" s="435">
        <v>0</v>
      </c>
      <c r="G16" s="435">
        <v>0</v>
      </c>
    </row>
    <row r="17" spans="1:7" ht="15" customHeight="1" x14ac:dyDescent="0.3">
      <c r="A17" s="49" t="s">
        <v>292</v>
      </c>
      <c r="B17" s="435">
        <v>1</v>
      </c>
      <c r="C17" s="435">
        <v>0</v>
      </c>
      <c r="D17" s="435">
        <v>0</v>
      </c>
      <c r="E17" s="435">
        <v>1</v>
      </c>
      <c r="F17" s="435">
        <v>0</v>
      </c>
      <c r="G17" s="435">
        <v>0</v>
      </c>
    </row>
    <row r="18" spans="1:7" ht="15" customHeight="1" x14ac:dyDescent="0.3">
      <c r="A18" s="49" t="s">
        <v>293</v>
      </c>
      <c r="B18" s="435">
        <v>0</v>
      </c>
      <c r="C18" s="435">
        <v>0</v>
      </c>
      <c r="D18" s="435">
        <v>0</v>
      </c>
      <c r="E18" s="435">
        <v>0</v>
      </c>
      <c r="F18" s="435">
        <v>0</v>
      </c>
      <c r="G18" s="435">
        <v>0</v>
      </c>
    </row>
    <row r="19" spans="1:7" ht="15" customHeight="1" x14ac:dyDescent="0.3">
      <c r="A19" s="49" t="s">
        <v>294</v>
      </c>
      <c r="B19" s="435">
        <v>0</v>
      </c>
      <c r="C19" s="435">
        <v>0</v>
      </c>
      <c r="D19" s="435">
        <v>0</v>
      </c>
      <c r="E19" s="435">
        <v>0</v>
      </c>
      <c r="F19" s="435">
        <v>0</v>
      </c>
      <c r="G19" s="435">
        <v>0</v>
      </c>
    </row>
    <row r="20" spans="1:7" ht="15" customHeight="1" x14ac:dyDescent="0.3">
      <c r="A20" s="49" t="s">
        <v>295</v>
      </c>
      <c r="B20" s="435">
        <v>0</v>
      </c>
      <c r="C20" s="435">
        <v>0</v>
      </c>
      <c r="D20" s="435">
        <v>0</v>
      </c>
      <c r="E20" s="435">
        <v>0</v>
      </c>
      <c r="F20" s="435">
        <v>0</v>
      </c>
      <c r="G20" s="435">
        <v>0</v>
      </c>
    </row>
    <row r="21" spans="1:7" ht="15" customHeight="1" x14ac:dyDescent="0.3">
      <c r="A21" s="49" t="s">
        <v>454</v>
      </c>
      <c r="B21" s="435">
        <v>0</v>
      </c>
      <c r="C21" s="435">
        <v>1</v>
      </c>
      <c r="D21" s="435">
        <v>0</v>
      </c>
      <c r="E21" s="435">
        <v>0</v>
      </c>
      <c r="F21" s="435">
        <v>0</v>
      </c>
      <c r="G21" s="435">
        <v>0</v>
      </c>
    </row>
    <row r="22" spans="1:7" ht="15" customHeight="1" x14ac:dyDescent="0.3">
      <c r="A22" s="49" t="s">
        <v>455</v>
      </c>
      <c r="B22" s="435">
        <v>1</v>
      </c>
      <c r="C22" s="435">
        <v>0</v>
      </c>
      <c r="D22" s="435">
        <v>2</v>
      </c>
      <c r="E22" s="435">
        <v>1</v>
      </c>
      <c r="F22" s="435">
        <v>0</v>
      </c>
      <c r="G22" s="435">
        <v>0</v>
      </c>
    </row>
    <row r="23" spans="1:7" ht="9.75" customHeight="1" x14ac:dyDescent="0.3">
      <c r="A23" s="49"/>
      <c r="B23" s="435"/>
      <c r="C23" s="435"/>
      <c r="D23" s="435"/>
      <c r="E23" s="435"/>
      <c r="F23" s="435"/>
      <c r="G23" s="435"/>
    </row>
    <row r="24" spans="1:7" ht="14.25" customHeight="1" x14ac:dyDescent="0.3">
      <c r="A24" s="433" t="s">
        <v>445</v>
      </c>
      <c r="B24" s="434">
        <f t="shared" ref="B24:G24" si="1">SUM(B25:B38)</f>
        <v>0</v>
      </c>
      <c r="C24" s="434">
        <f t="shared" si="1"/>
        <v>0</v>
      </c>
      <c r="D24" s="434">
        <f t="shared" si="1"/>
        <v>0</v>
      </c>
      <c r="E24" s="434">
        <f t="shared" si="1"/>
        <v>0</v>
      </c>
      <c r="F24" s="434">
        <f t="shared" si="1"/>
        <v>0</v>
      </c>
      <c r="G24" s="434">
        <f t="shared" si="1"/>
        <v>0</v>
      </c>
    </row>
    <row r="25" spans="1:7" ht="15" customHeight="1" x14ac:dyDescent="0.3">
      <c r="A25" s="49" t="s">
        <v>453</v>
      </c>
      <c r="B25" s="435">
        <v>0</v>
      </c>
      <c r="C25" s="435">
        <v>0</v>
      </c>
      <c r="D25" s="435">
        <v>0</v>
      </c>
      <c r="E25" s="435">
        <v>0</v>
      </c>
      <c r="F25" s="435">
        <v>0</v>
      </c>
      <c r="G25" s="435">
        <v>0</v>
      </c>
    </row>
    <row r="26" spans="1:7" ht="15" customHeight="1" x14ac:dyDescent="0.3">
      <c r="A26" s="49" t="s">
        <v>285</v>
      </c>
      <c r="B26" s="435">
        <v>0</v>
      </c>
      <c r="C26" s="435">
        <v>0</v>
      </c>
      <c r="D26" s="435">
        <v>0</v>
      </c>
      <c r="E26" s="435">
        <v>0</v>
      </c>
      <c r="F26" s="435">
        <v>0</v>
      </c>
      <c r="G26" s="435">
        <v>0</v>
      </c>
    </row>
    <row r="27" spans="1:7" ht="15" customHeight="1" x14ac:dyDescent="0.3">
      <c r="A27" s="49" t="s">
        <v>286</v>
      </c>
      <c r="B27" s="435">
        <v>0</v>
      </c>
      <c r="C27" s="435">
        <v>0</v>
      </c>
      <c r="D27" s="435">
        <v>0</v>
      </c>
      <c r="E27" s="435">
        <v>0</v>
      </c>
      <c r="F27" s="435">
        <v>0</v>
      </c>
      <c r="G27" s="435">
        <v>0</v>
      </c>
    </row>
    <row r="28" spans="1:7" ht="15" customHeight="1" x14ac:dyDescent="0.3">
      <c r="A28" s="49" t="s">
        <v>287</v>
      </c>
      <c r="B28" s="435">
        <v>0</v>
      </c>
      <c r="C28" s="435">
        <v>0</v>
      </c>
      <c r="D28" s="435">
        <v>0</v>
      </c>
      <c r="E28" s="435">
        <v>0</v>
      </c>
      <c r="F28" s="435">
        <v>0</v>
      </c>
      <c r="G28" s="435">
        <v>0</v>
      </c>
    </row>
    <row r="29" spans="1:7" ht="15" customHeight="1" x14ac:dyDescent="0.3">
      <c r="A29" s="49" t="s">
        <v>288</v>
      </c>
      <c r="B29" s="435">
        <v>0</v>
      </c>
      <c r="C29" s="435">
        <v>0</v>
      </c>
      <c r="D29" s="435">
        <v>0</v>
      </c>
      <c r="E29" s="435">
        <v>0</v>
      </c>
      <c r="F29" s="435">
        <v>0</v>
      </c>
      <c r="G29" s="435">
        <v>0</v>
      </c>
    </row>
    <row r="30" spans="1:7" ht="15" customHeight="1" x14ac:dyDescent="0.3">
      <c r="A30" s="49" t="s">
        <v>289</v>
      </c>
      <c r="B30" s="435">
        <v>0</v>
      </c>
      <c r="C30" s="435">
        <v>0</v>
      </c>
      <c r="D30" s="435">
        <v>0</v>
      </c>
      <c r="E30" s="435">
        <v>0</v>
      </c>
      <c r="F30" s="435">
        <v>0</v>
      </c>
      <c r="G30" s="435">
        <v>0</v>
      </c>
    </row>
    <row r="31" spans="1:7" ht="15" customHeight="1" x14ac:dyDescent="0.3">
      <c r="A31" s="49" t="s">
        <v>290</v>
      </c>
      <c r="B31" s="435">
        <v>0</v>
      </c>
      <c r="C31" s="435">
        <v>0</v>
      </c>
      <c r="D31" s="435">
        <v>0</v>
      </c>
      <c r="E31" s="435">
        <v>0</v>
      </c>
      <c r="F31" s="435">
        <v>0</v>
      </c>
      <c r="G31" s="435">
        <v>0</v>
      </c>
    </row>
    <row r="32" spans="1:7" ht="15" customHeight="1" x14ac:dyDescent="0.3">
      <c r="A32" s="49" t="s">
        <v>291</v>
      </c>
      <c r="B32" s="435">
        <v>0</v>
      </c>
      <c r="C32" s="435">
        <v>0</v>
      </c>
      <c r="D32" s="435">
        <v>0</v>
      </c>
      <c r="E32" s="435">
        <v>0</v>
      </c>
      <c r="F32" s="435">
        <v>0</v>
      </c>
      <c r="G32" s="435">
        <v>0</v>
      </c>
    </row>
    <row r="33" spans="1:7" ht="15" customHeight="1" x14ac:dyDescent="0.3">
      <c r="A33" s="49" t="s">
        <v>292</v>
      </c>
      <c r="B33" s="435">
        <v>0</v>
      </c>
      <c r="C33" s="435">
        <v>0</v>
      </c>
      <c r="D33" s="435">
        <v>0</v>
      </c>
      <c r="E33" s="435">
        <v>0</v>
      </c>
      <c r="F33" s="435">
        <v>0</v>
      </c>
      <c r="G33" s="435">
        <v>0</v>
      </c>
    </row>
    <row r="34" spans="1:7" ht="15" customHeight="1" x14ac:dyDescent="0.3">
      <c r="A34" s="49" t="s">
        <v>293</v>
      </c>
      <c r="B34" s="435">
        <v>0</v>
      </c>
      <c r="C34" s="435">
        <v>0</v>
      </c>
      <c r="D34" s="435">
        <v>0</v>
      </c>
      <c r="E34" s="435">
        <v>0</v>
      </c>
      <c r="F34" s="435">
        <v>0</v>
      </c>
      <c r="G34" s="435">
        <v>0</v>
      </c>
    </row>
    <row r="35" spans="1:7" ht="15" customHeight="1" x14ac:dyDescent="0.3">
      <c r="A35" s="49" t="s">
        <v>294</v>
      </c>
      <c r="B35" s="435">
        <v>0</v>
      </c>
      <c r="C35" s="435">
        <v>0</v>
      </c>
      <c r="D35" s="435">
        <v>0</v>
      </c>
      <c r="E35" s="435">
        <v>0</v>
      </c>
      <c r="F35" s="435">
        <v>0</v>
      </c>
      <c r="G35" s="435">
        <v>0</v>
      </c>
    </row>
    <row r="36" spans="1:7" ht="15" customHeight="1" x14ac:dyDescent="0.3">
      <c r="A36" s="49" t="s">
        <v>295</v>
      </c>
      <c r="B36" s="435">
        <v>0</v>
      </c>
      <c r="C36" s="435">
        <v>0</v>
      </c>
      <c r="D36" s="435">
        <v>0</v>
      </c>
      <c r="E36" s="435">
        <v>0</v>
      </c>
      <c r="F36" s="435">
        <v>0</v>
      </c>
      <c r="G36" s="435">
        <v>0</v>
      </c>
    </row>
    <row r="37" spans="1:7" ht="15" customHeight="1" x14ac:dyDescent="0.3">
      <c r="A37" s="49" t="s">
        <v>454</v>
      </c>
      <c r="B37" s="435">
        <v>0</v>
      </c>
      <c r="C37" s="435">
        <v>0</v>
      </c>
      <c r="D37" s="435">
        <v>0</v>
      </c>
      <c r="E37" s="435">
        <v>0</v>
      </c>
      <c r="F37" s="435">
        <v>0</v>
      </c>
      <c r="G37" s="435">
        <v>0</v>
      </c>
    </row>
    <row r="38" spans="1:7" ht="15" customHeight="1" x14ac:dyDescent="0.3">
      <c r="A38" s="49" t="s">
        <v>455</v>
      </c>
      <c r="B38" s="435">
        <v>0</v>
      </c>
      <c r="C38" s="435">
        <v>0</v>
      </c>
      <c r="D38" s="435">
        <v>0</v>
      </c>
      <c r="E38" s="435">
        <v>0</v>
      </c>
      <c r="F38" s="435">
        <v>0</v>
      </c>
      <c r="G38" s="435">
        <v>0</v>
      </c>
    </row>
    <row r="39" spans="1:7" ht="9.75" customHeight="1" x14ac:dyDescent="0.3">
      <c r="A39" s="321"/>
      <c r="B39" s="51"/>
      <c r="C39" s="51"/>
      <c r="D39" s="51"/>
      <c r="E39" s="51"/>
      <c r="F39" s="51"/>
      <c r="G39" s="51"/>
    </row>
    <row r="40" spans="1:7" ht="14.25" customHeight="1" x14ac:dyDescent="0.3">
      <c r="A40" s="433" t="s">
        <v>446</v>
      </c>
      <c r="B40" s="434">
        <f t="shared" ref="B40:G40" si="2">SUM(B41:B54)</f>
        <v>0</v>
      </c>
      <c r="C40" s="434">
        <f t="shared" si="2"/>
        <v>0</v>
      </c>
      <c r="D40" s="434">
        <f t="shared" si="2"/>
        <v>0</v>
      </c>
      <c r="E40" s="434">
        <f t="shared" si="2"/>
        <v>0</v>
      </c>
      <c r="F40" s="434">
        <f t="shared" si="2"/>
        <v>0</v>
      </c>
      <c r="G40" s="434">
        <f t="shared" si="2"/>
        <v>0</v>
      </c>
    </row>
    <row r="41" spans="1:7" ht="15" customHeight="1" x14ac:dyDescent="0.3">
      <c r="A41" s="49" t="s">
        <v>453</v>
      </c>
      <c r="B41" s="435">
        <v>0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</row>
    <row r="42" spans="1:7" ht="15" customHeight="1" x14ac:dyDescent="0.3">
      <c r="A42" s="49" t="s">
        <v>285</v>
      </c>
      <c r="B42" s="435">
        <v>0</v>
      </c>
      <c r="C42" s="435">
        <v>0</v>
      </c>
      <c r="D42" s="435">
        <v>0</v>
      </c>
      <c r="E42" s="435">
        <v>0</v>
      </c>
      <c r="F42" s="435">
        <v>0</v>
      </c>
      <c r="G42" s="435">
        <v>0</v>
      </c>
    </row>
    <row r="43" spans="1:7" ht="15" customHeight="1" x14ac:dyDescent="0.3">
      <c r="A43" s="49" t="s">
        <v>286</v>
      </c>
      <c r="B43" s="435">
        <v>0</v>
      </c>
      <c r="C43" s="435">
        <v>0</v>
      </c>
      <c r="D43" s="435">
        <v>0</v>
      </c>
      <c r="E43" s="435">
        <v>0</v>
      </c>
      <c r="F43" s="435">
        <v>0</v>
      </c>
      <c r="G43" s="435">
        <v>0</v>
      </c>
    </row>
    <row r="44" spans="1:7" ht="15" customHeight="1" x14ac:dyDescent="0.3">
      <c r="A44" s="49" t="s">
        <v>287</v>
      </c>
      <c r="B44" s="435">
        <v>0</v>
      </c>
      <c r="C44" s="435">
        <v>0</v>
      </c>
      <c r="D44" s="435">
        <v>0</v>
      </c>
      <c r="E44" s="435">
        <v>0</v>
      </c>
      <c r="F44" s="435">
        <v>0</v>
      </c>
      <c r="G44" s="435">
        <v>0</v>
      </c>
    </row>
    <row r="45" spans="1:7" ht="15" customHeight="1" x14ac:dyDescent="0.3">
      <c r="A45" s="49" t="s">
        <v>288</v>
      </c>
      <c r="B45" s="435">
        <v>0</v>
      </c>
      <c r="C45" s="435">
        <v>0</v>
      </c>
      <c r="D45" s="435">
        <v>0</v>
      </c>
      <c r="E45" s="435">
        <v>0</v>
      </c>
      <c r="F45" s="435">
        <v>0</v>
      </c>
      <c r="G45" s="435">
        <v>0</v>
      </c>
    </row>
    <row r="46" spans="1:7" ht="15" customHeight="1" x14ac:dyDescent="0.3">
      <c r="A46" s="49" t="s">
        <v>289</v>
      </c>
      <c r="B46" s="435">
        <v>0</v>
      </c>
      <c r="C46" s="435">
        <v>0</v>
      </c>
      <c r="D46" s="435">
        <v>0</v>
      </c>
      <c r="E46" s="435">
        <v>0</v>
      </c>
      <c r="F46" s="435">
        <v>0</v>
      </c>
      <c r="G46" s="435">
        <v>0</v>
      </c>
    </row>
    <row r="47" spans="1:7" ht="15" customHeight="1" x14ac:dyDescent="0.3">
      <c r="A47" s="49" t="s">
        <v>290</v>
      </c>
      <c r="B47" s="435">
        <v>0</v>
      </c>
      <c r="C47" s="435">
        <v>0</v>
      </c>
      <c r="D47" s="435">
        <v>0</v>
      </c>
      <c r="E47" s="435">
        <v>0</v>
      </c>
      <c r="F47" s="435">
        <v>0</v>
      </c>
      <c r="G47" s="435">
        <v>0</v>
      </c>
    </row>
    <row r="48" spans="1:7" ht="15" customHeight="1" x14ac:dyDescent="0.3">
      <c r="A48" s="49" t="s">
        <v>291</v>
      </c>
      <c r="B48" s="435">
        <v>0</v>
      </c>
      <c r="C48" s="435">
        <v>0</v>
      </c>
      <c r="D48" s="435">
        <v>0</v>
      </c>
      <c r="E48" s="435">
        <v>0</v>
      </c>
      <c r="F48" s="435">
        <v>0</v>
      </c>
      <c r="G48" s="435">
        <v>0</v>
      </c>
    </row>
    <row r="49" spans="1:7" ht="15" customHeight="1" x14ac:dyDescent="0.3">
      <c r="A49" s="49" t="s">
        <v>292</v>
      </c>
      <c r="B49" s="435">
        <v>0</v>
      </c>
      <c r="C49" s="435">
        <v>0</v>
      </c>
      <c r="D49" s="435">
        <v>0</v>
      </c>
      <c r="E49" s="435">
        <v>0</v>
      </c>
      <c r="F49" s="435">
        <v>0</v>
      </c>
      <c r="G49" s="435">
        <v>0</v>
      </c>
    </row>
    <row r="50" spans="1:7" ht="15" customHeight="1" x14ac:dyDescent="0.3">
      <c r="A50" s="49" t="s">
        <v>293</v>
      </c>
      <c r="B50" s="435">
        <v>0</v>
      </c>
      <c r="C50" s="435">
        <v>0</v>
      </c>
      <c r="D50" s="435">
        <v>0</v>
      </c>
      <c r="E50" s="435">
        <v>0</v>
      </c>
      <c r="F50" s="435">
        <v>0</v>
      </c>
      <c r="G50" s="435">
        <v>0</v>
      </c>
    </row>
    <row r="51" spans="1:7" ht="15" customHeight="1" x14ac:dyDescent="0.3">
      <c r="A51" s="49" t="s">
        <v>294</v>
      </c>
      <c r="B51" s="435">
        <v>0</v>
      </c>
      <c r="C51" s="435">
        <v>0</v>
      </c>
      <c r="D51" s="435">
        <v>0</v>
      </c>
      <c r="E51" s="435">
        <v>0</v>
      </c>
      <c r="F51" s="435">
        <v>0</v>
      </c>
      <c r="G51" s="435">
        <v>0</v>
      </c>
    </row>
    <row r="52" spans="1:7" ht="15" customHeight="1" x14ac:dyDescent="0.3">
      <c r="A52" s="49" t="s">
        <v>295</v>
      </c>
      <c r="B52" s="435">
        <v>0</v>
      </c>
      <c r="C52" s="435">
        <v>0</v>
      </c>
      <c r="D52" s="435">
        <v>0</v>
      </c>
      <c r="E52" s="435">
        <v>0</v>
      </c>
      <c r="F52" s="435">
        <v>0</v>
      </c>
      <c r="G52" s="435">
        <v>0</v>
      </c>
    </row>
    <row r="53" spans="1:7" ht="15" customHeight="1" x14ac:dyDescent="0.3">
      <c r="A53" s="49" t="s">
        <v>454</v>
      </c>
      <c r="B53" s="435">
        <v>0</v>
      </c>
      <c r="C53" s="435">
        <v>0</v>
      </c>
      <c r="D53" s="435">
        <v>0</v>
      </c>
      <c r="E53" s="435">
        <v>0</v>
      </c>
      <c r="F53" s="435">
        <v>0</v>
      </c>
      <c r="G53" s="435">
        <v>0</v>
      </c>
    </row>
    <row r="54" spans="1:7" ht="15" customHeight="1" x14ac:dyDescent="0.3">
      <c r="A54" s="49" t="s">
        <v>455</v>
      </c>
      <c r="B54" s="435">
        <v>0</v>
      </c>
      <c r="C54" s="435">
        <v>0</v>
      </c>
      <c r="D54" s="435">
        <v>0</v>
      </c>
      <c r="E54" s="435">
        <v>0</v>
      </c>
      <c r="F54" s="435">
        <v>0</v>
      </c>
      <c r="G54" s="435">
        <v>0</v>
      </c>
    </row>
    <row r="55" spans="1:7" ht="3.75" customHeight="1" x14ac:dyDescent="0.3"/>
    <row r="56" spans="1:7" ht="3.75" customHeight="1" x14ac:dyDescent="0.3">
      <c r="A56" s="451"/>
      <c r="B56" s="452"/>
      <c r="C56" s="452"/>
      <c r="D56" s="452"/>
      <c r="E56" s="452"/>
      <c r="F56" s="452"/>
      <c r="G56" s="452"/>
    </row>
    <row r="57" spans="1:7" ht="14.25" customHeight="1" x14ac:dyDescent="0.3">
      <c r="A57" s="433" t="s">
        <v>111</v>
      </c>
      <c r="B57" s="434">
        <f t="shared" ref="B57:G57" si="3">SUM(B58:B71)</f>
        <v>10</v>
      </c>
      <c r="C57" s="434">
        <f t="shared" si="3"/>
        <v>2</v>
      </c>
      <c r="D57" s="434">
        <f t="shared" si="3"/>
        <v>6</v>
      </c>
      <c r="E57" s="434">
        <f t="shared" si="3"/>
        <v>14</v>
      </c>
      <c r="F57" s="434">
        <f t="shared" si="3"/>
        <v>5</v>
      </c>
      <c r="G57" s="434">
        <f t="shared" si="3"/>
        <v>5</v>
      </c>
    </row>
    <row r="58" spans="1:7" ht="15" customHeight="1" x14ac:dyDescent="0.3">
      <c r="A58" s="49" t="s">
        <v>453</v>
      </c>
      <c r="B58" s="435">
        <f t="shared" ref="B58:G71" si="4">SUM(B41,B25,B9)</f>
        <v>0</v>
      </c>
      <c r="C58" s="435">
        <f t="shared" si="4"/>
        <v>0</v>
      </c>
      <c r="D58" s="435">
        <f t="shared" si="4"/>
        <v>0</v>
      </c>
      <c r="E58" s="435">
        <f t="shared" si="4"/>
        <v>0</v>
      </c>
      <c r="F58" s="435">
        <f t="shared" si="4"/>
        <v>0</v>
      </c>
      <c r="G58" s="435">
        <f t="shared" si="4"/>
        <v>0</v>
      </c>
    </row>
    <row r="59" spans="1:7" ht="15" customHeight="1" x14ac:dyDescent="0.3">
      <c r="A59" s="49" t="s">
        <v>285</v>
      </c>
      <c r="B59" s="435">
        <f t="shared" si="4"/>
        <v>0</v>
      </c>
      <c r="C59" s="435">
        <f t="shared" si="4"/>
        <v>0</v>
      </c>
      <c r="D59" s="435">
        <f t="shared" si="4"/>
        <v>0</v>
      </c>
      <c r="E59" s="435">
        <f t="shared" si="4"/>
        <v>0</v>
      </c>
      <c r="F59" s="435">
        <f t="shared" si="4"/>
        <v>0</v>
      </c>
      <c r="G59" s="435">
        <f t="shared" si="4"/>
        <v>0</v>
      </c>
    </row>
    <row r="60" spans="1:7" ht="15" customHeight="1" x14ac:dyDescent="0.3">
      <c r="A60" s="49" t="s">
        <v>286</v>
      </c>
      <c r="B60" s="435">
        <f t="shared" si="4"/>
        <v>2</v>
      </c>
      <c r="C60" s="435">
        <f t="shared" si="4"/>
        <v>0</v>
      </c>
      <c r="D60" s="435">
        <f t="shared" si="4"/>
        <v>1</v>
      </c>
      <c r="E60" s="435">
        <f t="shared" si="4"/>
        <v>5</v>
      </c>
      <c r="F60" s="435">
        <f t="shared" si="4"/>
        <v>0</v>
      </c>
      <c r="G60" s="435">
        <f t="shared" si="4"/>
        <v>1</v>
      </c>
    </row>
    <row r="61" spans="1:7" ht="15" customHeight="1" x14ac:dyDescent="0.3">
      <c r="A61" s="49" t="s">
        <v>287</v>
      </c>
      <c r="B61" s="435">
        <f t="shared" si="4"/>
        <v>4</v>
      </c>
      <c r="C61" s="435">
        <f t="shared" si="4"/>
        <v>1</v>
      </c>
      <c r="D61" s="435">
        <f t="shared" si="4"/>
        <v>1</v>
      </c>
      <c r="E61" s="435">
        <f t="shared" si="4"/>
        <v>3</v>
      </c>
      <c r="F61" s="435">
        <f t="shared" si="4"/>
        <v>2</v>
      </c>
      <c r="G61" s="435">
        <f t="shared" si="4"/>
        <v>1</v>
      </c>
    </row>
    <row r="62" spans="1:7" ht="15" customHeight="1" x14ac:dyDescent="0.3">
      <c r="A62" s="49" t="s">
        <v>288</v>
      </c>
      <c r="B62" s="435">
        <f t="shared" si="4"/>
        <v>1</v>
      </c>
      <c r="C62" s="435">
        <f t="shared" si="4"/>
        <v>0</v>
      </c>
      <c r="D62" s="435">
        <f t="shared" si="4"/>
        <v>1</v>
      </c>
      <c r="E62" s="435">
        <f t="shared" si="4"/>
        <v>3</v>
      </c>
      <c r="F62" s="435">
        <f t="shared" si="4"/>
        <v>2</v>
      </c>
      <c r="G62" s="435">
        <f t="shared" si="4"/>
        <v>1</v>
      </c>
    </row>
    <row r="63" spans="1:7" ht="15" customHeight="1" x14ac:dyDescent="0.3">
      <c r="A63" s="49" t="s">
        <v>289</v>
      </c>
      <c r="B63" s="435">
        <f t="shared" si="4"/>
        <v>1</v>
      </c>
      <c r="C63" s="435">
        <f t="shared" si="4"/>
        <v>0</v>
      </c>
      <c r="D63" s="435">
        <f t="shared" si="4"/>
        <v>1</v>
      </c>
      <c r="E63" s="435">
        <f t="shared" si="4"/>
        <v>0</v>
      </c>
      <c r="F63" s="435">
        <f t="shared" si="4"/>
        <v>0</v>
      </c>
      <c r="G63" s="435">
        <f t="shared" si="4"/>
        <v>2</v>
      </c>
    </row>
    <row r="64" spans="1:7" ht="15" customHeight="1" x14ac:dyDescent="0.3">
      <c r="A64" s="49" t="s">
        <v>290</v>
      </c>
      <c r="B64" s="435">
        <f t="shared" si="4"/>
        <v>0</v>
      </c>
      <c r="C64" s="435">
        <f t="shared" si="4"/>
        <v>0</v>
      </c>
      <c r="D64" s="435">
        <f t="shared" si="4"/>
        <v>0</v>
      </c>
      <c r="E64" s="435">
        <f t="shared" si="4"/>
        <v>0</v>
      </c>
      <c r="F64" s="435">
        <f t="shared" si="4"/>
        <v>1</v>
      </c>
      <c r="G64" s="435">
        <f t="shared" si="4"/>
        <v>0</v>
      </c>
    </row>
    <row r="65" spans="1:7" ht="15" customHeight="1" x14ac:dyDescent="0.3">
      <c r="A65" s="49" t="s">
        <v>291</v>
      </c>
      <c r="B65" s="435">
        <f t="shared" si="4"/>
        <v>0</v>
      </c>
      <c r="C65" s="435">
        <f t="shared" si="4"/>
        <v>0</v>
      </c>
      <c r="D65" s="435">
        <f t="shared" si="4"/>
        <v>0</v>
      </c>
      <c r="E65" s="435">
        <f t="shared" si="4"/>
        <v>1</v>
      </c>
      <c r="F65" s="435">
        <f t="shared" si="4"/>
        <v>0</v>
      </c>
      <c r="G65" s="435">
        <f t="shared" si="4"/>
        <v>0</v>
      </c>
    </row>
    <row r="66" spans="1:7" ht="15" customHeight="1" x14ac:dyDescent="0.3">
      <c r="A66" s="49" t="s">
        <v>292</v>
      </c>
      <c r="B66" s="435">
        <f t="shared" si="4"/>
        <v>1</v>
      </c>
      <c r="C66" s="435">
        <f t="shared" si="4"/>
        <v>0</v>
      </c>
      <c r="D66" s="435">
        <f t="shared" si="4"/>
        <v>0</v>
      </c>
      <c r="E66" s="435">
        <f t="shared" si="4"/>
        <v>1</v>
      </c>
      <c r="F66" s="435">
        <f t="shared" si="4"/>
        <v>0</v>
      </c>
      <c r="G66" s="435">
        <f t="shared" si="4"/>
        <v>0</v>
      </c>
    </row>
    <row r="67" spans="1:7" ht="15" customHeight="1" x14ac:dyDescent="0.3">
      <c r="A67" s="49" t="s">
        <v>293</v>
      </c>
      <c r="B67" s="435">
        <f t="shared" si="4"/>
        <v>0</v>
      </c>
      <c r="C67" s="435">
        <f t="shared" si="4"/>
        <v>0</v>
      </c>
      <c r="D67" s="435">
        <f t="shared" si="4"/>
        <v>0</v>
      </c>
      <c r="E67" s="435">
        <f t="shared" si="4"/>
        <v>0</v>
      </c>
      <c r="F67" s="435">
        <f t="shared" si="4"/>
        <v>0</v>
      </c>
      <c r="G67" s="435">
        <f t="shared" si="4"/>
        <v>0</v>
      </c>
    </row>
    <row r="68" spans="1:7" ht="15" customHeight="1" x14ac:dyDescent="0.3">
      <c r="A68" s="49" t="s">
        <v>294</v>
      </c>
      <c r="B68" s="435">
        <f t="shared" si="4"/>
        <v>0</v>
      </c>
      <c r="C68" s="435">
        <f t="shared" si="4"/>
        <v>0</v>
      </c>
      <c r="D68" s="435">
        <f t="shared" si="4"/>
        <v>0</v>
      </c>
      <c r="E68" s="435">
        <f t="shared" si="4"/>
        <v>0</v>
      </c>
      <c r="F68" s="435">
        <f t="shared" si="4"/>
        <v>0</v>
      </c>
      <c r="G68" s="435">
        <f t="shared" si="4"/>
        <v>0</v>
      </c>
    </row>
    <row r="69" spans="1:7" ht="15" customHeight="1" x14ac:dyDescent="0.3">
      <c r="A69" s="49" t="s">
        <v>295</v>
      </c>
      <c r="B69" s="435">
        <f t="shared" si="4"/>
        <v>0</v>
      </c>
      <c r="C69" s="435">
        <f t="shared" si="4"/>
        <v>0</v>
      </c>
      <c r="D69" s="435">
        <f t="shared" si="4"/>
        <v>0</v>
      </c>
      <c r="E69" s="435">
        <f t="shared" si="4"/>
        <v>0</v>
      </c>
      <c r="F69" s="435">
        <f t="shared" si="4"/>
        <v>0</v>
      </c>
      <c r="G69" s="435">
        <f t="shared" si="4"/>
        <v>0</v>
      </c>
    </row>
    <row r="70" spans="1:7" ht="15" customHeight="1" x14ac:dyDescent="0.3">
      <c r="A70" s="49" t="s">
        <v>454</v>
      </c>
      <c r="B70" s="435">
        <f t="shared" si="4"/>
        <v>0</v>
      </c>
      <c r="C70" s="435">
        <f t="shared" si="4"/>
        <v>1</v>
      </c>
      <c r="D70" s="435">
        <f t="shared" si="4"/>
        <v>0</v>
      </c>
      <c r="E70" s="435">
        <f t="shared" si="4"/>
        <v>0</v>
      </c>
      <c r="F70" s="435">
        <f t="shared" si="4"/>
        <v>0</v>
      </c>
      <c r="G70" s="435">
        <f t="shared" si="4"/>
        <v>0</v>
      </c>
    </row>
    <row r="71" spans="1:7" ht="15" customHeight="1" x14ac:dyDescent="0.3">
      <c r="A71" s="49" t="s">
        <v>455</v>
      </c>
      <c r="B71" s="435">
        <f t="shared" si="4"/>
        <v>1</v>
      </c>
      <c r="C71" s="435">
        <f t="shared" si="4"/>
        <v>0</v>
      </c>
      <c r="D71" s="435">
        <f t="shared" si="4"/>
        <v>2</v>
      </c>
      <c r="E71" s="435">
        <f t="shared" si="4"/>
        <v>1</v>
      </c>
      <c r="F71" s="435">
        <f t="shared" si="4"/>
        <v>0</v>
      </c>
      <c r="G71" s="435">
        <f t="shared" si="4"/>
        <v>0</v>
      </c>
    </row>
    <row r="72" spans="1:7" ht="3.75" customHeight="1" x14ac:dyDescent="0.3">
      <c r="A72" s="233"/>
      <c r="B72" s="453"/>
      <c r="C72" s="453"/>
      <c r="D72" s="453"/>
      <c r="E72" s="453"/>
      <c r="F72" s="453"/>
      <c r="G72" s="453"/>
    </row>
    <row r="73" spans="1:7" ht="10.5" customHeight="1" x14ac:dyDescent="0.3"/>
    <row r="74" spans="1:7" ht="15.75" customHeight="1" x14ac:dyDescent="0.3">
      <c r="F74" s="442"/>
      <c r="G74" s="442" t="s">
        <v>447</v>
      </c>
    </row>
    <row r="75" spans="1:7" ht="15.75" customHeight="1" x14ac:dyDescent="0.3">
      <c r="F75" s="443"/>
      <c r="G75" s="443" t="s">
        <v>448</v>
      </c>
    </row>
    <row r="76" spans="1:7" ht="21" customHeight="1" x14ac:dyDescent="0.3"/>
  </sheetData>
  <sheetProtection selectLockedCells="1" selectUnlockedCells="1"/>
  <mergeCells count="1">
    <mergeCell ref="B5:G5"/>
  </mergeCells>
  <printOptions horizontalCentered="1"/>
  <pageMargins left="0.7" right="0.7" top="0.75" bottom="0.75" header="0.3" footer="0.3"/>
  <pageSetup paperSize="9" scale="67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7BDCD-374C-40AA-9555-184F796ED829}">
  <dimension ref="A1:L83"/>
  <sheetViews>
    <sheetView view="pageBreakPreview" zoomScaleSheetLayoutView="100" workbookViewId="0">
      <selection activeCell="D39" sqref="D39"/>
    </sheetView>
  </sheetViews>
  <sheetFormatPr defaultColWidth="9.109375" defaultRowHeight="15.6" x14ac:dyDescent="0.3"/>
  <cols>
    <col min="1" max="1" width="43.33203125" style="209" customWidth="1"/>
    <col min="2" max="7" width="12.33203125" style="218" customWidth="1"/>
    <col min="8" max="256" width="9.109375" style="209"/>
    <col min="257" max="257" width="43.33203125" style="209" customWidth="1"/>
    <col min="258" max="263" width="12.33203125" style="209" customWidth="1"/>
    <col min="264" max="512" width="9.109375" style="209"/>
    <col min="513" max="513" width="43.33203125" style="209" customWidth="1"/>
    <col min="514" max="519" width="12.33203125" style="209" customWidth="1"/>
    <col min="520" max="768" width="9.109375" style="209"/>
    <col min="769" max="769" width="43.33203125" style="209" customWidth="1"/>
    <col min="770" max="775" width="12.33203125" style="209" customWidth="1"/>
    <col min="776" max="1024" width="9.109375" style="209"/>
    <col min="1025" max="1025" width="43.33203125" style="209" customWidth="1"/>
    <col min="1026" max="1031" width="12.33203125" style="209" customWidth="1"/>
    <col min="1032" max="1280" width="9.109375" style="209"/>
    <col min="1281" max="1281" width="43.33203125" style="209" customWidth="1"/>
    <col min="1282" max="1287" width="12.33203125" style="209" customWidth="1"/>
    <col min="1288" max="1536" width="9.109375" style="209"/>
    <col min="1537" max="1537" width="43.33203125" style="209" customWidth="1"/>
    <col min="1538" max="1543" width="12.33203125" style="209" customWidth="1"/>
    <col min="1544" max="1792" width="9.109375" style="209"/>
    <col min="1793" max="1793" width="43.33203125" style="209" customWidth="1"/>
    <col min="1794" max="1799" width="12.33203125" style="209" customWidth="1"/>
    <col min="1800" max="2048" width="9.109375" style="209"/>
    <col min="2049" max="2049" width="43.33203125" style="209" customWidth="1"/>
    <col min="2050" max="2055" width="12.33203125" style="209" customWidth="1"/>
    <col min="2056" max="2304" width="9.109375" style="209"/>
    <col min="2305" max="2305" width="43.33203125" style="209" customWidth="1"/>
    <col min="2306" max="2311" width="12.33203125" style="209" customWidth="1"/>
    <col min="2312" max="2560" width="9.109375" style="209"/>
    <col min="2561" max="2561" width="43.33203125" style="209" customWidth="1"/>
    <col min="2562" max="2567" width="12.33203125" style="209" customWidth="1"/>
    <col min="2568" max="2816" width="9.109375" style="209"/>
    <col min="2817" max="2817" width="43.33203125" style="209" customWidth="1"/>
    <col min="2818" max="2823" width="12.33203125" style="209" customWidth="1"/>
    <col min="2824" max="3072" width="9.109375" style="209"/>
    <col min="3073" max="3073" width="43.33203125" style="209" customWidth="1"/>
    <col min="3074" max="3079" width="12.33203125" style="209" customWidth="1"/>
    <col min="3080" max="3328" width="9.109375" style="209"/>
    <col min="3329" max="3329" width="43.33203125" style="209" customWidth="1"/>
    <col min="3330" max="3335" width="12.33203125" style="209" customWidth="1"/>
    <col min="3336" max="3584" width="9.109375" style="209"/>
    <col min="3585" max="3585" width="43.33203125" style="209" customWidth="1"/>
    <col min="3586" max="3591" width="12.33203125" style="209" customWidth="1"/>
    <col min="3592" max="3840" width="9.109375" style="209"/>
    <col min="3841" max="3841" width="43.33203125" style="209" customWidth="1"/>
    <col min="3842" max="3847" width="12.33203125" style="209" customWidth="1"/>
    <col min="3848" max="4096" width="9.109375" style="209"/>
    <col min="4097" max="4097" width="43.33203125" style="209" customWidth="1"/>
    <col min="4098" max="4103" width="12.33203125" style="209" customWidth="1"/>
    <col min="4104" max="4352" width="9.109375" style="209"/>
    <col min="4353" max="4353" width="43.33203125" style="209" customWidth="1"/>
    <col min="4354" max="4359" width="12.33203125" style="209" customWidth="1"/>
    <col min="4360" max="4608" width="9.109375" style="209"/>
    <col min="4609" max="4609" width="43.33203125" style="209" customWidth="1"/>
    <col min="4610" max="4615" width="12.33203125" style="209" customWidth="1"/>
    <col min="4616" max="4864" width="9.109375" style="209"/>
    <col min="4865" max="4865" width="43.33203125" style="209" customWidth="1"/>
    <col min="4866" max="4871" width="12.33203125" style="209" customWidth="1"/>
    <col min="4872" max="5120" width="9.109375" style="209"/>
    <col min="5121" max="5121" width="43.33203125" style="209" customWidth="1"/>
    <col min="5122" max="5127" width="12.33203125" style="209" customWidth="1"/>
    <col min="5128" max="5376" width="9.109375" style="209"/>
    <col min="5377" max="5377" width="43.33203125" style="209" customWidth="1"/>
    <col min="5378" max="5383" width="12.33203125" style="209" customWidth="1"/>
    <col min="5384" max="5632" width="9.109375" style="209"/>
    <col min="5633" max="5633" width="43.33203125" style="209" customWidth="1"/>
    <col min="5634" max="5639" width="12.33203125" style="209" customWidth="1"/>
    <col min="5640" max="5888" width="9.109375" style="209"/>
    <col min="5889" max="5889" width="43.33203125" style="209" customWidth="1"/>
    <col min="5890" max="5895" width="12.33203125" style="209" customWidth="1"/>
    <col min="5896" max="6144" width="9.109375" style="209"/>
    <col min="6145" max="6145" width="43.33203125" style="209" customWidth="1"/>
    <col min="6146" max="6151" width="12.33203125" style="209" customWidth="1"/>
    <col min="6152" max="6400" width="9.109375" style="209"/>
    <col min="6401" max="6401" width="43.33203125" style="209" customWidth="1"/>
    <col min="6402" max="6407" width="12.33203125" style="209" customWidth="1"/>
    <col min="6408" max="6656" width="9.109375" style="209"/>
    <col min="6657" max="6657" width="43.33203125" style="209" customWidth="1"/>
    <col min="6658" max="6663" width="12.33203125" style="209" customWidth="1"/>
    <col min="6664" max="6912" width="9.109375" style="209"/>
    <col min="6913" max="6913" width="43.33203125" style="209" customWidth="1"/>
    <col min="6914" max="6919" width="12.33203125" style="209" customWidth="1"/>
    <col min="6920" max="7168" width="9.109375" style="209"/>
    <col min="7169" max="7169" width="43.33203125" style="209" customWidth="1"/>
    <col min="7170" max="7175" width="12.33203125" style="209" customWidth="1"/>
    <col min="7176" max="7424" width="9.109375" style="209"/>
    <col min="7425" max="7425" width="43.33203125" style="209" customWidth="1"/>
    <col min="7426" max="7431" width="12.33203125" style="209" customWidth="1"/>
    <col min="7432" max="7680" width="9.109375" style="209"/>
    <col min="7681" max="7681" width="43.33203125" style="209" customWidth="1"/>
    <col min="7682" max="7687" width="12.33203125" style="209" customWidth="1"/>
    <col min="7688" max="7936" width="9.109375" style="209"/>
    <col min="7937" max="7937" width="43.33203125" style="209" customWidth="1"/>
    <col min="7938" max="7943" width="12.33203125" style="209" customWidth="1"/>
    <col min="7944" max="8192" width="9.109375" style="209"/>
    <col min="8193" max="8193" width="43.33203125" style="209" customWidth="1"/>
    <col min="8194" max="8199" width="12.33203125" style="209" customWidth="1"/>
    <col min="8200" max="8448" width="9.109375" style="209"/>
    <col min="8449" max="8449" width="43.33203125" style="209" customWidth="1"/>
    <col min="8450" max="8455" width="12.33203125" style="209" customWidth="1"/>
    <col min="8456" max="8704" width="9.109375" style="209"/>
    <col min="8705" max="8705" width="43.33203125" style="209" customWidth="1"/>
    <col min="8706" max="8711" width="12.33203125" style="209" customWidth="1"/>
    <col min="8712" max="8960" width="9.109375" style="209"/>
    <col min="8961" max="8961" width="43.33203125" style="209" customWidth="1"/>
    <col min="8962" max="8967" width="12.33203125" style="209" customWidth="1"/>
    <col min="8968" max="9216" width="9.109375" style="209"/>
    <col min="9217" max="9217" width="43.33203125" style="209" customWidth="1"/>
    <col min="9218" max="9223" width="12.33203125" style="209" customWidth="1"/>
    <col min="9224" max="9472" width="9.109375" style="209"/>
    <col min="9473" max="9473" width="43.33203125" style="209" customWidth="1"/>
    <col min="9474" max="9479" width="12.33203125" style="209" customWidth="1"/>
    <col min="9480" max="9728" width="9.109375" style="209"/>
    <col min="9729" max="9729" width="43.33203125" style="209" customWidth="1"/>
    <col min="9730" max="9735" width="12.33203125" style="209" customWidth="1"/>
    <col min="9736" max="9984" width="9.109375" style="209"/>
    <col min="9985" max="9985" width="43.33203125" style="209" customWidth="1"/>
    <col min="9986" max="9991" width="12.33203125" style="209" customWidth="1"/>
    <col min="9992" max="10240" width="9.109375" style="209"/>
    <col min="10241" max="10241" width="43.33203125" style="209" customWidth="1"/>
    <col min="10242" max="10247" width="12.33203125" style="209" customWidth="1"/>
    <col min="10248" max="10496" width="9.109375" style="209"/>
    <col min="10497" max="10497" width="43.33203125" style="209" customWidth="1"/>
    <col min="10498" max="10503" width="12.33203125" style="209" customWidth="1"/>
    <col min="10504" max="10752" width="9.109375" style="209"/>
    <col min="10753" max="10753" width="43.33203125" style="209" customWidth="1"/>
    <col min="10754" max="10759" width="12.33203125" style="209" customWidth="1"/>
    <col min="10760" max="11008" width="9.109375" style="209"/>
    <col min="11009" max="11009" width="43.33203125" style="209" customWidth="1"/>
    <col min="11010" max="11015" width="12.33203125" style="209" customWidth="1"/>
    <col min="11016" max="11264" width="9.109375" style="209"/>
    <col min="11265" max="11265" width="43.33203125" style="209" customWidth="1"/>
    <col min="11266" max="11271" width="12.33203125" style="209" customWidth="1"/>
    <col min="11272" max="11520" width="9.109375" style="209"/>
    <col min="11521" max="11521" width="43.33203125" style="209" customWidth="1"/>
    <col min="11522" max="11527" width="12.33203125" style="209" customWidth="1"/>
    <col min="11528" max="11776" width="9.109375" style="209"/>
    <col min="11777" max="11777" width="43.33203125" style="209" customWidth="1"/>
    <col min="11778" max="11783" width="12.33203125" style="209" customWidth="1"/>
    <col min="11784" max="12032" width="9.109375" style="209"/>
    <col min="12033" max="12033" width="43.33203125" style="209" customWidth="1"/>
    <col min="12034" max="12039" width="12.33203125" style="209" customWidth="1"/>
    <col min="12040" max="12288" width="9.109375" style="209"/>
    <col min="12289" max="12289" width="43.33203125" style="209" customWidth="1"/>
    <col min="12290" max="12295" width="12.33203125" style="209" customWidth="1"/>
    <col min="12296" max="12544" width="9.109375" style="209"/>
    <col min="12545" max="12545" width="43.33203125" style="209" customWidth="1"/>
    <col min="12546" max="12551" width="12.33203125" style="209" customWidth="1"/>
    <col min="12552" max="12800" width="9.109375" style="209"/>
    <col min="12801" max="12801" width="43.33203125" style="209" customWidth="1"/>
    <col min="12802" max="12807" width="12.33203125" style="209" customWidth="1"/>
    <col min="12808" max="13056" width="9.109375" style="209"/>
    <col min="13057" max="13057" width="43.33203125" style="209" customWidth="1"/>
    <col min="13058" max="13063" width="12.33203125" style="209" customWidth="1"/>
    <col min="13064" max="13312" width="9.109375" style="209"/>
    <col min="13313" max="13313" width="43.33203125" style="209" customWidth="1"/>
    <col min="13314" max="13319" width="12.33203125" style="209" customWidth="1"/>
    <col min="13320" max="13568" width="9.109375" style="209"/>
    <col min="13569" max="13569" width="43.33203125" style="209" customWidth="1"/>
    <col min="13570" max="13575" width="12.33203125" style="209" customWidth="1"/>
    <col min="13576" max="13824" width="9.109375" style="209"/>
    <col min="13825" max="13825" width="43.33203125" style="209" customWidth="1"/>
    <col min="13826" max="13831" width="12.33203125" style="209" customWidth="1"/>
    <col min="13832" max="14080" width="9.109375" style="209"/>
    <col min="14081" max="14081" width="43.33203125" style="209" customWidth="1"/>
    <col min="14082" max="14087" width="12.33203125" style="209" customWidth="1"/>
    <col min="14088" max="14336" width="9.109375" style="209"/>
    <col min="14337" max="14337" width="43.33203125" style="209" customWidth="1"/>
    <col min="14338" max="14343" width="12.33203125" style="209" customWidth="1"/>
    <col min="14344" max="14592" width="9.109375" style="209"/>
    <col min="14593" max="14593" width="43.33203125" style="209" customWidth="1"/>
    <col min="14594" max="14599" width="12.33203125" style="209" customWidth="1"/>
    <col min="14600" max="14848" width="9.109375" style="209"/>
    <col min="14849" max="14849" width="43.33203125" style="209" customWidth="1"/>
    <col min="14850" max="14855" width="12.33203125" style="209" customWidth="1"/>
    <col min="14856" max="15104" width="9.109375" style="209"/>
    <col min="15105" max="15105" width="43.33203125" style="209" customWidth="1"/>
    <col min="15106" max="15111" width="12.33203125" style="209" customWidth="1"/>
    <col min="15112" max="15360" width="9.109375" style="209"/>
    <col min="15361" max="15361" width="43.33203125" style="209" customWidth="1"/>
    <col min="15362" max="15367" width="12.33203125" style="209" customWidth="1"/>
    <col min="15368" max="15616" width="9.109375" style="209"/>
    <col min="15617" max="15617" width="43.33203125" style="209" customWidth="1"/>
    <col min="15618" max="15623" width="12.33203125" style="209" customWidth="1"/>
    <col min="15624" max="15872" width="9.109375" style="209"/>
    <col min="15873" max="15873" width="43.33203125" style="209" customWidth="1"/>
    <col min="15874" max="15879" width="12.33203125" style="209" customWidth="1"/>
    <col min="15880" max="16128" width="9.109375" style="209"/>
    <col min="16129" max="16129" width="43.33203125" style="209" customWidth="1"/>
    <col min="16130" max="16135" width="12.33203125" style="209" customWidth="1"/>
    <col min="16136" max="16384" width="9.109375" style="209"/>
  </cols>
  <sheetData>
    <row r="1" spans="1:8" s="1" customFormat="1" ht="18" customHeight="1" x14ac:dyDescent="0.35">
      <c r="A1" s="72" t="s">
        <v>464</v>
      </c>
      <c r="B1" s="29"/>
      <c r="C1" s="29"/>
      <c r="D1" s="148"/>
      <c r="E1" s="148"/>
      <c r="F1" s="148"/>
      <c r="G1" s="148"/>
    </row>
    <row r="2" spans="1:8" s="1" customFormat="1" ht="18" customHeight="1" x14ac:dyDescent="0.35">
      <c r="A2" s="32" t="s">
        <v>465</v>
      </c>
      <c r="B2" s="29"/>
      <c r="C2" s="29"/>
      <c r="D2" s="33"/>
      <c r="E2" s="33"/>
      <c r="F2" s="33"/>
      <c r="G2" s="33"/>
    </row>
    <row r="3" spans="1:8" ht="14.25" customHeight="1" x14ac:dyDescent="0.3"/>
    <row r="4" spans="1:8" ht="17.25" customHeight="1" x14ac:dyDescent="0.3">
      <c r="A4" s="393" t="s">
        <v>451</v>
      </c>
      <c r="B4" s="430" t="s">
        <v>219</v>
      </c>
      <c r="C4" s="430"/>
      <c r="D4" s="430"/>
      <c r="E4" s="430"/>
      <c r="F4" s="430"/>
      <c r="G4" s="430"/>
    </row>
    <row r="5" spans="1:8" ht="17.25" customHeight="1" x14ac:dyDescent="0.3">
      <c r="A5" s="394" t="s">
        <v>452</v>
      </c>
      <c r="B5" s="395">
        <v>2017</v>
      </c>
      <c r="C5" s="395">
        <v>2018</v>
      </c>
      <c r="D5" s="395">
        <v>2019</v>
      </c>
      <c r="E5" s="395">
        <v>2020</v>
      </c>
      <c r="F5" s="395">
        <v>2021</v>
      </c>
      <c r="G5" s="395">
        <v>2022</v>
      </c>
    </row>
    <row r="6" spans="1:8" ht="3.75" customHeight="1" x14ac:dyDescent="0.35">
      <c r="A6" s="431"/>
      <c r="B6" s="432"/>
      <c r="C6" s="432"/>
      <c r="D6" s="432"/>
      <c r="E6" s="432"/>
      <c r="F6" s="432"/>
      <c r="G6" s="432"/>
    </row>
    <row r="7" spans="1:8" ht="14.25" customHeight="1" x14ac:dyDescent="0.3">
      <c r="A7" s="433" t="s">
        <v>443</v>
      </c>
      <c r="B7" s="434">
        <f t="shared" ref="B7:G7" si="0">SUM(B8:B21)</f>
        <v>2331</v>
      </c>
      <c r="C7" s="434">
        <f t="shared" si="0"/>
        <v>2445</v>
      </c>
      <c r="D7" s="434">
        <f t="shared" si="0"/>
        <v>2613</v>
      </c>
      <c r="E7" s="434">
        <f t="shared" si="0"/>
        <v>3464</v>
      </c>
      <c r="F7" s="434">
        <f t="shared" si="0"/>
        <v>2679</v>
      </c>
      <c r="G7" s="434">
        <f t="shared" si="0"/>
        <v>2608</v>
      </c>
    </row>
    <row r="8" spans="1:8" ht="15" customHeight="1" x14ac:dyDescent="0.3">
      <c r="A8" s="49" t="s">
        <v>453</v>
      </c>
      <c r="B8" s="435">
        <f>SUM('T3.5(a)'!B9+'T3.5(b)'!B9+'T3.5(c)'!B9+'T3.5(d)'!B9)</f>
        <v>3</v>
      </c>
      <c r="C8" s="435">
        <f>SUM('T3.5(a)'!C9+'T3.5(b)'!C9+'T3.5(c)'!C9+'T3.5(d)'!C9)</f>
        <v>1</v>
      </c>
      <c r="D8" s="435">
        <f>SUM('T3.5(a)'!D9+'T3.5(b)'!D9+'T3.5(c)'!D9+'T3.5(d)'!D9)</f>
        <v>4</v>
      </c>
      <c r="E8" s="435">
        <f>SUM('T3.5(a)'!E9+'T3.5(b)'!E9+'T3.5(c)'!E9+'T3.5(d)'!E9)</f>
        <v>4</v>
      </c>
      <c r="F8" s="435">
        <v>4</v>
      </c>
      <c r="G8" s="435">
        <v>2</v>
      </c>
      <c r="H8" s="437"/>
    </row>
    <row r="9" spans="1:8" ht="15" customHeight="1" x14ac:dyDescent="0.3">
      <c r="A9" s="49" t="s">
        <v>285</v>
      </c>
      <c r="B9" s="435">
        <f>SUM('T3.5(a)'!B10+'T3.5(b)'!B10+'T3.5(c)'!B10+'T3.5(d)'!B10)</f>
        <v>167</v>
      </c>
      <c r="C9" s="435">
        <f>SUM('T3.5(a)'!C10+'T3.5(b)'!C10+'T3.5(c)'!C10+'T3.5(d)'!C10)</f>
        <v>162</v>
      </c>
      <c r="D9" s="435">
        <f>SUM('T3.5(a)'!D10+'T3.5(b)'!D10+'T3.5(c)'!D10+'T3.5(d)'!D10)</f>
        <v>181</v>
      </c>
      <c r="E9" s="435">
        <f>SUM('T3.5(a)'!E10+'T3.5(b)'!E10+'T3.5(c)'!E10+'T3.5(d)'!E10)</f>
        <v>209</v>
      </c>
      <c r="F9" s="435">
        <v>185</v>
      </c>
      <c r="G9" s="435">
        <v>149</v>
      </c>
      <c r="H9" s="437"/>
    </row>
    <row r="10" spans="1:8" ht="15" customHeight="1" x14ac:dyDescent="0.3">
      <c r="A10" s="49" t="s">
        <v>286</v>
      </c>
      <c r="B10" s="435">
        <f>SUM('T3.5(a)'!B11+'T3.5(b)'!B11+'T3.5(c)'!B11+'T3.5(d)'!B11)</f>
        <v>676</v>
      </c>
      <c r="C10" s="435">
        <f>SUM('T3.5(a)'!C11+'T3.5(b)'!C11+'T3.5(c)'!C11+'T3.5(d)'!C11)</f>
        <v>702</v>
      </c>
      <c r="D10" s="435">
        <f>SUM('T3.5(a)'!D11+'T3.5(b)'!D11+'T3.5(c)'!D11+'T3.5(d)'!D11)</f>
        <v>725</v>
      </c>
      <c r="E10" s="435">
        <f>SUM('T3.5(a)'!E11+'T3.5(b)'!E11+'T3.5(c)'!E11+'T3.5(d)'!E11)</f>
        <v>1070</v>
      </c>
      <c r="F10" s="435">
        <v>804</v>
      </c>
      <c r="G10" s="435">
        <v>739</v>
      </c>
      <c r="H10" s="437"/>
    </row>
    <row r="11" spans="1:8" ht="15" customHeight="1" x14ac:dyDescent="0.3">
      <c r="A11" s="49" t="s">
        <v>287</v>
      </c>
      <c r="B11" s="435">
        <f>SUM('T3.5(a)'!B12+'T3.5(b)'!B12+'T3.5(c)'!B12+'T3.5(d)'!B12)</f>
        <v>879</v>
      </c>
      <c r="C11" s="435">
        <f>SUM('T3.5(a)'!C12+'T3.5(b)'!C12+'T3.5(c)'!C12+'T3.5(d)'!C12)</f>
        <v>944</v>
      </c>
      <c r="D11" s="435">
        <f>SUM('T3.5(a)'!D12+'T3.5(b)'!D12+'T3.5(c)'!D12+'T3.5(d)'!D12)</f>
        <v>1005</v>
      </c>
      <c r="E11" s="435">
        <f>SUM('T3.5(a)'!E12+'T3.5(b)'!E12+'T3.5(c)'!E12+'T3.5(d)'!E12)</f>
        <v>1336</v>
      </c>
      <c r="F11" s="435">
        <v>1018</v>
      </c>
      <c r="G11" s="435">
        <v>1009</v>
      </c>
      <c r="H11" s="437"/>
    </row>
    <row r="12" spans="1:8" ht="15" customHeight="1" x14ac:dyDescent="0.3">
      <c r="A12" s="49" t="s">
        <v>288</v>
      </c>
      <c r="B12" s="435">
        <f>SUM('T3.5(a)'!B13+'T3.5(b)'!B13+'T3.5(c)'!B13+'T3.5(d)'!B13)</f>
        <v>281</v>
      </c>
      <c r="C12" s="435">
        <f>SUM('T3.5(a)'!C13+'T3.5(b)'!C13+'T3.5(c)'!C13+'T3.5(d)'!C13)</f>
        <v>323</v>
      </c>
      <c r="D12" s="435">
        <f>SUM('T3.5(a)'!D13+'T3.5(b)'!D13+'T3.5(c)'!D13+'T3.5(d)'!D13)</f>
        <v>346</v>
      </c>
      <c r="E12" s="435">
        <f>SUM('T3.5(a)'!E13+'T3.5(b)'!E13+'T3.5(c)'!E13+'T3.5(d)'!E13)</f>
        <v>472</v>
      </c>
      <c r="F12" s="435">
        <v>379</v>
      </c>
      <c r="G12" s="435">
        <v>371</v>
      </c>
      <c r="H12" s="437"/>
    </row>
    <row r="13" spans="1:8" ht="15" customHeight="1" x14ac:dyDescent="0.3">
      <c r="A13" s="49" t="s">
        <v>289</v>
      </c>
      <c r="B13" s="435">
        <f>SUM('T3.5(a)'!B14+'T3.5(b)'!B14+'T3.5(c)'!B14+'T3.5(d)'!B14)</f>
        <v>149</v>
      </c>
      <c r="C13" s="435">
        <f>SUM('T3.5(a)'!C14+'T3.5(b)'!C14+'T3.5(c)'!C14+'T3.5(d)'!C14)</f>
        <v>125</v>
      </c>
      <c r="D13" s="435">
        <f>SUM('T3.5(a)'!D14+'T3.5(b)'!D14+'T3.5(c)'!D14+'T3.5(d)'!D14)</f>
        <v>162</v>
      </c>
      <c r="E13" s="435">
        <f>SUM('T3.5(a)'!E14+'T3.5(b)'!E14+'T3.5(c)'!E14+'T3.5(d)'!E14)</f>
        <v>173</v>
      </c>
      <c r="F13" s="435">
        <v>128</v>
      </c>
      <c r="G13" s="435">
        <v>149</v>
      </c>
      <c r="H13" s="437"/>
    </row>
    <row r="14" spans="1:8" ht="15" customHeight="1" x14ac:dyDescent="0.3">
      <c r="A14" s="49" t="s">
        <v>290</v>
      </c>
      <c r="B14" s="435">
        <f>SUM('T3.5(a)'!B15+'T3.5(b)'!B15+'T3.5(c)'!B15+'T3.5(d)'!B15)</f>
        <v>88</v>
      </c>
      <c r="C14" s="435">
        <f>SUM('T3.5(a)'!C15+'T3.5(b)'!C15+'T3.5(c)'!C15+'T3.5(d)'!C15)</f>
        <v>80</v>
      </c>
      <c r="D14" s="435">
        <f>SUM('T3.5(a)'!D15+'T3.5(b)'!D15+'T3.5(c)'!D15+'T3.5(d)'!D15)</f>
        <v>90</v>
      </c>
      <c r="E14" s="435">
        <f>SUM('T3.5(a)'!E15+'T3.5(b)'!E15+'T3.5(c)'!E15+'T3.5(d)'!E15)</f>
        <v>94</v>
      </c>
      <c r="F14" s="435">
        <v>83</v>
      </c>
      <c r="G14" s="435">
        <v>83</v>
      </c>
      <c r="H14" s="437"/>
    </row>
    <row r="15" spans="1:8" ht="15" customHeight="1" x14ac:dyDescent="0.3">
      <c r="A15" s="49" t="s">
        <v>291</v>
      </c>
      <c r="B15" s="435">
        <f>SUM('T3.5(a)'!B16+'T3.5(b)'!B16+'T3.5(c)'!B16+'T3.5(d)'!B16)</f>
        <v>50</v>
      </c>
      <c r="C15" s="435">
        <f>SUM('T3.5(a)'!C16+'T3.5(b)'!C16+'T3.5(c)'!C16+'T3.5(d)'!C16)</f>
        <v>60</v>
      </c>
      <c r="D15" s="435">
        <f>SUM('T3.5(a)'!D16+'T3.5(b)'!D16+'T3.5(c)'!D16+'T3.5(d)'!D16)</f>
        <v>50</v>
      </c>
      <c r="E15" s="435">
        <f>SUM('T3.5(a)'!E16+'T3.5(b)'!E16+'T3.5(c)'!E16+'T3.5(d)'!E16)</f>
        <v>48</v>
      </c>
      <c r="F15" s="435">
        <v>41</v>
      </c>
      <c r="G15" s="435">
        <v>52</v>
      </c>
      <c r="H15" s="437"/>
    </row>
    <row r="16" spans="1:8" ht="15" customHeight="1" x14ac:dyDescent="0.3">
      <c r="A16" s="49" t="s">
        <v>292</v>
      </c>
      <c r="B16" s="435">
        <f>SUM('T3.5(a)'!B17+'T3.5(b)'!B17+'T3.5(c)'!B17+'T3.5(d)'!B17)</f>
        <v>20</v>
      </c>
      <c r="C16" s="435">
        <f>SUM('T3.5(a)'!C17+'T3.5(b)'!C17+'T3.5(c)'!C17+'T3.5(d)'!C17)</f>
        <v>24</v>
      </c>
      <c r="D16" s="435">
        <f>SUM('T3.5(a)'!D17+'T3.5(b)'!D17+'T3.5(c)'!D17+'T3.5(d)'!D17)</f>
        <v>30</v>
      </c>
      <c r="E16" s="435">
        <f>SUM('T3.5(a)'!E17+'T3.5(b)'!E17+'T3.5(c)'!E17+'T3.5(d)'!E17)</f>
        <v>31</v>
      </c>
      <c r="F16" s="435">
        <v>17</v>
      </c>
      <c r="G16" s="435">
        <v>28</v>
      </c>
      <c r="H16" s="437"/>
    </row>
    <row r="17" spans="1:8" ht="15" customHeight="1" x14ac:dyDescent="0.3">
      <c r="A17" s="49" t="s">
        <v>293</v>
      </c>
      <c r="B17" s="435">
        <f>SUM('T3.5(a)'!B18+'T3.5(b)'!B18+'T3.5(c)'!B18+'T3.5(d)'!B18)</f>
        <v>11</v>
      </c>
      <c r="C17" s="435">
        <f>SUM('T3.5(a)'!C18+'T3.5(b)'!C18+'T3.5(c)'!C18+'T3.5(d)'!C18)</f>
        <v>15</v>
      </c>
      <c r="D17" s="435">
        <f>SUM('T3.5(a)'!D18+'T3.5(b)'!D18+'T3.5(c)'!D18+'T3.5(d)'!D18)</f>
        <v>12</v>
      </c>
      <c r="E17" s="435">
        <f>SUM('T3.5(a)'!E18+'T3.5(b)'!E18+'T3.5(c)'!E18+'T3.5(d)'!E18)</f>
        <v>14</v>
      </c>
      <c r="F17" s="435">
        <v>11</v>
      </c>
      <c r="G17" s="435">
        <v>14</v>
      </c>
      <c r="H17" s="437"/>
    </row>
    <row r="18" spans="1:8" ht="15" customHeight="1" x14ac:dyDescent="0.3">
      <c r="A18" s="49" t="s">
        <v>294</v>
      </c>
      <c r="B18" s="435">
        <f>SUM('T3.5(a)'!B19+'T3.5(b)'!B19+'T3.5(c)'!B19+'T3.5(d)'!B19)</f>
        <v>6</v>
      </c>
      <c r="C18" s="435">
        <f>SUM('T3.5(a)'!C19+'T3.5(b)'!C19+'T3.5(c)'!C19+'T3.5(d)'!C19)</f>
        <v>4</v>
      </c>
      <c r="D18" s="435">
        <f>SUM('T3.5(a)'!D19+'T3.5(b)'!D19+'T3.5(c)'!D19+'T3.5(d)'!D19)</f>
        <v>6</v>
      </c>
      <c r="E18" s="435">
        <f>SUM('T3.5(a)'!E19+'T3.5(b)'!E19+'T3.5(c)'!E19+'T3.5(d)'!E19)</f>
        <v>9</v>
      </c>
      <c r="F18" s="435">
        <v>5</v>
      </c>
      <c r="G18" s="435">
        <v>9</v>
      </c>
      <c r="H18" s="437"/>
    </row>
    <row r="19" spans="1:8" ht="15" customHeight="1" x14ac:dyDescent="0.3">
      <c r="A19" s="49" t="s">
        <v>295</v>
      </c>
      <c r="B19" s="435">
        <f>SUM('T3.5(a)'!B20+'T3.5(b)'!B20+'T3.5(c)'!B20+'T3.5(d)'!B20)</f>
        <v>0</v>
      </c>
      <c r="C19" s="435">
        <f>SUM('T3.5(a)'!C20+'T3.5(b)'!C20+'T3.5(c)'!C20+'T3.5(d)'!C20)</f>
        <v>4</v>
      </c>
      <c r="D19" s="435">
        <f>SUM('T3.5(a)'!D20+'T3.5(b)'!D20+'T3.5(c)'!D20+'T3.5(d)'!D20)</f>
        <v>1</v>
      </c>
      <c r="E19" s="435">
        <f>SUM('T3.5(a)'!E20+'T3.5(b)'!E20+'T3.5(c)'!E20+'T3.5(d)'!E20)</f>
        <v>2</v>
      </c>
      <c r="F19" s="435">
        <v>1</v>
      </c>
      <c r="G19" s="435">
        <v>2</v>
      </c>
      <c r="H19" s="437"/>
    </row>
    <row r="20" spans="1:8" ht="15" customHeight="1" x14ac:dyDescent="0.3">
      <c r="A20" s="49" t="s">
        <v>454</v>
      </c>
      <c r="B20" s="435">
        <f>SUM('T3.5(a)'!B21+'T3.5(b)'!B21+'T3.5(c)'!B21+'T3.5(d)'!B21)</f>
        <v>0</v>
      </c>
      <c r="C20" s="435">
        <f>SUM('T3.5(a)'!C21+'T3.5(b)'!C21+'T3.5(c)'!C21+'T3.5(d)'!C21)</f>
        <v>1</v>
      </c>
      <c r="D20" s="435">
        <f>SUM('T3.5(a)'!D21+'T3.5(b)'!D21+'T3.5(c)'!D21+'T3.5(d)'!D21)</f>
        <v>1</v>
      </c>
      <c r="E20" s="435">
        <f>SUM('T3.5(a)'!E21+'T3.5(b)'!E21+'T3.5(c)'!E21+'T3.5(d)'!E21)</f>
        <v>2</v>
      </c>
      <c r="F20" s="435">
        <v>3</v>
      </c>
      <c r="G20" s="435">
        <v>0</v>
      </c>
      <c r="H20" s="437"/>
    </row>
    <row r="21" spans="1:8" ht="15" customHeight="1" x14ac:dyDescent="0.3">
      <c r="A21" s="49" t="s">
        <v>455</v>
      </c>
      <c r="B21" s="435">
        <f>SUM('T3.5(a)'!B22+'T3.5(b)'!B22+'T3.5(c)'!B22+'T3.5(d)'!B22)</f>
        <v>1</v>
      </c>
      <c r="C21" s="435">
        <f>SUM('T3.5(a)'!C22+'T3.5(b)'!C22+'T3.5(c)'!C22+'T3.5(d)'!C22)</f>
        <v>0</v>
      </c>
      <c r="D21" s="435">
        <f>SUM('T3.5(a)'!D22+'T3.5(b)'!D22+'T3.5(c)'!D22+'T3.5(d)'!D22)</f>
        <v>0</v>
      </c>
      <c r="E21" s="435">
        <f>SUM('T3.5(a)'!E22+'T3.5(b)'!E22+'T3.5(c)'!E22+'T3.5(d)'!E22)</f>
        <v>0</v>
      </c>
      <c r="F21" s="435">
        <v>0</v>
      </c>
      <c r="G21" s="435">
        <v>1</v>
      </c>
      <c r="H21" s="437"/>
    </row>
    <row r="22" spans="1:8" ht="9.75" customHeight="1" x14ac:dyDescent="0.3">
      <c r="A22" s="49"/>
      <c r="B22" s="435"/>
      <c r="C22" s="435"/>
      <c r="D22" s="435"/>
      <c r="E22" s="435"/>
      <c r="F22" s="435"/>
      <c r="G22" s="435"/>
      <c r="H22" s="437"/>
    </row>
    <row r="23" spans="1:8" ht="14.25" customHeight="1" x14ac:dyDescent="0.3">
      <c r="A23" s="433" t="s">
        <v>445</v>
      </c>
      <c r="B23" s="434">
        <f t="shared" ref="B23:G23" si="1">SUM(B24:B37)</f>
        <v>144</v>
      </c>
      <c r="C23" s="434">
        <f t="shared" si="1"/>
        <v>125</v>
      </c>
      <c r="D23" s="434">
        <f t="shared" si="1"/>
        <v>135</v>
      </c>
      <c r="E23" s="434">
        <f t="shared" si="1"/>
        <v>129</v>
      </c>
      <c r="F23" s="434">
        <f t="shared" si="1"/>
        <v>69</v>
      </c>
      <c r="G23" s="434">
        <f t="shared" si="1"/>
        <v>156</v>
      </c>
      <c r="H23" s="437"/>
    </row>
    <row r="24" spans="1:8" ht="15" customHeight="1" x14ac:dyDescent="0.3">
      <c r="A24" s="49" t="s">
        <v>453</v>
      </c>
      <c r="B24" s="435">
        <f>SUM('T3.5(a)'!B25+'T3.5(b)'!B25+'T3.5(c)'!B25+'T3.5(d)'!B25)</f>
        <v>0</v>
      </c>
      <c r="C24" s="435">
        <f>SUM('T3.5(a)'!C25+'T3.5(b)'!C25+'T3.5(c)'!C25+'T3.5(d)'!C25)</f>
        <v>0</v>
      </c>
      <c r="D24" s="435">
        <f>SUM('T3.5(a)'!D25+'T3.5(b)'!D25+'T3.5(c)'!D25+'T3.5(d)'!D25)</f>
        <v>0</v>
      </c>
      <c r="E24" s="435">
        <f>SUM('T3.5(a)'!E25+'T3.5(b)'!E25+'T3.5(c)'!E25+'T3.5(d)'!E25)</f>
        <v>0</v>
      </c>
      <c r="F24" s="435">
        <v>0</v>
      </c>
      <c r="G24" s="435">
        <v>0</v>
      </c>
      <c r="H24" s="437"/>
    </row>
    <row r="25" spans="1:8" ht="15" customHeight="1" x14ac:dyDescent="0.3">
      <c r="A25" s="49" t="s">
        <v>285</v>
      </c>
      <c r="B25" s="435">
        <f>SUM('T3.5(a)'!B26+'T3.5(b)'!B26+'T3.5(c)'!B26+'T3.5(d)'!B26)</f>
        <v>3</v>
      </c>
      <c r="C25" s="435">
        <f>SUM('T3.5(a)'!C26+'T3.5(b)'!C26+'T3.5(c)'!C26+'T3.5(d)'!C26)</f>
        <v>1</v>
      </c>
      <c r="D25" s="435">
        <f>SUM('T3.5(a)'!D26+'T3.5(b)'!D26+'T3.5(c)'!D26+'T3.5(d)'!D26)</f>
        <v>0</v>
      </c>
      <c r="E25" s="435">
        <f>SUM('T3.5(a)'!E26+'T3.5(b)'!E26+'T3.5(c)'!E26+'T3.5(d)'!E26)</f>
        <v>0</v>
      </c>
      <c r="F25" s="435">
        <v>1</v>
      </c>
      <c r="G25" s="435">
        <v>1</v>
      </c>
      <c r="H25" s="437"/>
    </row>
    <row r="26" spans="1:8" ht="15" customHeight="1" x14ac:dyDescent="0.3">
      <c r="A26" s="49" t="s">
        <v>286</v>
      </c>
      <c r="B26" s="435">
        <f>SUM('T3.5(a)'!B27+'T3.5(b)'!B27+'T3.5(c)'!B27+'T3.5(d)'!B27)</f>
        <v>21</v>
      </c>
      <c r="C26" s="435">
        <f>SUM('T3.5(a)'!C27+'T3.5(b)'!C27+'T3.5(c)'!C27+'T3.5(d)'!C27)</f>
        <v>10</v>
      </c>
      <c r="D26" s="435">
        <f>SUM('T3.5(a)'!D27+'T3.5(b)'!D27+'T3.5(c)'!D27+'T3.5(d)'!D27)</f>
        <v>5</v>
      </c>
      <c r="E26" s="435">
        <f>SUM('T3.5(a)'!E27+'T3.5(b)'!E27+'T3.5(c)'!E27+'T3.5(d)'!E27)</f>
        <v>22</v>
      </c>
      <c r="F26" s="435">
        <v>5</v>
      </c>
      <c r="G26" s="435">
        <v>8</v>
      </c>
      <c r="H26" s="437"/>
    </row>
    <row r="27" spans="1:8" ht="15" customHeight="1" x14ac:dyDescent="0.3">
      <c r="A27" s="49" t="s">
        <v>287</v>
      </c>
      <c r="B27" s="435">
        <f>SUM('T3.5(a)'!B28+'T3.5(b)'!B28+'T3.5(c)'!B28+'T3.5(d)'!B28)</f>
        <v>71</v>
      </c>
      <c r="C27" s="435">
        <f>SUM('T3.5(a)'!C28+'T3.5(b)'!C28+'T3.5(c)'!C28+'T3.5(d)'!C28)</f>
        <v>57</v>
      </c>
      <c r="D27" s="435">
        <f>SUM('T3.5(a)'!D28+'T3.5(b)'!D28+'T3.5(c)'!D28+'T3.5(d)'!D28)</f>
        <v>46</v>
      </c>
      <c r="E27" s="435">
        <f>SUM('T3.5(a)'!E28+'T3.5(b)'!E28+'T3.5(c)'!E28+'T3.5(d)'!E28)</f>
        <v>58</v>
      </c>
      <c r="F27" s="435">
        <v>28</v>
      </c>
      <c r="G27" s="435">
        <v>27</v>
      </c>
      <c r="H27" s="437"/>
    </row>
    <row r="28" spans="1:8" ht="15" customHeight="1" x14ac:dyDescent="0.3">
      <c r="A28" s="49" t="s">
        <v>288</v>
      </c>
      <c r="B28" s="435">
        <f>SUM('T3.5(a)'!B29+'T3.5(b)'!B29+'T3.5(c)'!B29+'T3.5(d)'!B29)</f>
        <v>24</v>
      </c>
      <c r="C28" s="435">
        <f>SUM('T3.5(a)'!C29+'T3.5(b)'!C29+'T3.5(c)'!C29+'T3.5(d)'!C29)</f>
        <v>31</v>
      </c>
      <c r="D28" s="435">
        <f>SUM('T3.5(a)'!D29+'T3.5(b)'!D29+'T3.5(c)'!D29+'T3.5(d)'!D29)</f>
        <v>42</v>
      </c>
      <c r="E28" s="435">
        <f>SUM('T3.5(a)'!E29+'T3.5(b)'!E29+'T3.5(c)'!E29+'T3.5(d)'!E29)</f>
        <v>32</v>
      </c>
      <c r="F28" s="435">
        <v>21</v>
      </c>
      <c r="G28" s="435">
        <v>46</v>
      </c>
      <c r="H28" s="437"/>
    </row>
    <row r="29" spans="1:8" ht="15" customHeight="1" x14ac:dyDescent="0.3">
      <c r="A29" s="49" t="s">
        <v>289</v>
      </c>
      <c r="B29" s="435">
        <f>SUM('T3.5(a)'!B30+'T3.5(b)'!B30+'T3.5(c)'!B30+'T3.5(d)'!B30)</f>
        <v>14</v>
      </c>
      <c r="C29" s="435">
        <f>SUM('T3.5(a)'!C30+'T3.5(b)'!C30+'T3.5(c)'!C30+'T3.5(d)'!C30)</f>
        <v>10</v>
      </c>
      <c r="D29" s="435">
        <f>SUM('T3.5(a)'!D30+'T3.5(b)'!D30+'T3.5(c)'!D30+'T3.5(d)'!D30)</f>
        <v>20</v>
      </c>
      <c r="E29" s="435">
        <f>SUM('T3.5(a)'!E30+'T3.5(b)'!E30+'T3.5(c)'!E30+'T3.5(d)'!E30)</f>
        <v>8</v>
      </c>
      <c r="F29" s="435">
        <v>5</v>
      </c>
      <c r="G29" s="435">
        <v>46</v>
      </c>
      <c r="H29" s="437"/>
    </row>
    <row r="30" spans="1:8" ht="15" customHeight="1" x14ac:dyDescent="0.3">
      <c r="A30" s="49" t="s">
        <v>290</v>
      </c>
      <c r="B30" s="435">
        <f>SUM('T3.5(a)'!B31+'T3.5(b)'!B31+'T3.5(c)'!B31+'T3.5(d)'!B31)</f>
        <v>7</v>
      </c>
      <c r="C30" s="435">
        <f>SUM('T3.5(a)'!C31+'T3.5(b)'!C31+'T3.5(c)'!C31+'T3.5(d)'!C31)</f>
        <v>7</v>
      </c>
      <c r="D30" s="435">
        <f>SUM('T3.5(a)'!D31+'T3.5(b)'!D31+'T3.5(c)'!D31+'T3.5(d)'!D31)</f>
        <v>10</v>
      </c>
      <c r="E30" s="435">
        <f>SUM('T3.5(a)'!E31+'T3.5(b)'!E31+'T3.5(c)'!E31+'T3.5(d)'!E31)</f>
        <v>6</v>
      </c>
      <c r="F30" s="435">
        <v>6</v>
      </c>
      <c r="G30" s="435">
        <v>19</v>
      </c>
      <c r="H30" s="437"/>
    </row>
    <row r="31" spans="1:8" ht="15" customHeight="1" x14ac:dyDescent="0.3">
      <c r="A31" s="49" t="s">
        <v>291</v>
      </c>
      <c r="B31" s="435">
        <f>SUM('T3.5(a)'!B32+'T3.5(b)'!B32+'T3.5(c)'!B32+'T3.5(d)'!B32)</f>
        <v>3</v>
      </c>
      <c r="C31" s="435">
        <f>SUM('T3.5(a)'!C32+'T3.5(b)'!C32+'T3.5(c)'!C32+'T3.5(d)'!C32)</f>
        <v>5</v>
      </c>
      <c r="D31" s="435">
        <f>SUM('T3.5(a)'!D32+'T3.5(b)'!D32+'T3.5(c)'!D32+'T3.5(d)'!D32)</f>
        <v>4</v>
      </c>
      <c r="E31" s="435">
        <f>SUM('T3.5(a)'!E32+'T3.5(b)'!E32+'T3.5(c)'!E32+'T3.5(d)'!E32)</f>
        <v>1</v>
      </c>
      <c r="F31" s="435">
        <v>0</v>
      </c>
      <c r="G31" s="435">
        <v>4</v>
      </c>
      <c r="H31" s="437"/>
    </row>
    <row r="32" spans="1:8" ht="15" customHeight="1" x14ac:dyDescent="0.3">
      <c r="A32" s="49" t="s">
        <v>292</v>
      </c>
      <c r="B32" s="435">
        <f>SUM('T3.5(a)'!B33+'T3.5(b)'!B33+'T3.5(c)'!B33+'T3.5(d)'!B33)</f>
        <v>0</v>
      </c>
      <c r="C32" s="435">
        <f>SUM('T3.5(a)'!C33+'T3.5(b)'!C33+'T3.5(c)'!C33+'T3.5(d)'!C33)</f>
        <v>1</v>
      </c>
      <c r="D32" s="435">
        <f>SUM('T3.5(a)'!D33+'T3.5(b)'!D33+'T3.5(c)'!D33+'T3.5(d)'!D33)</f>
        <v>2</v>
      </c>
      <c r="E32" s="435">
        <f>SUM('T3.5(a)'!E33+'T3.5(b)'!E33+'T3.5(c)'!E33+'T3.5(d)'!E33)</f>
        <v>0</v>
      </c>
      <c r="F32" s="435">
        <v>1</v>
      </c>
      <c r="G32" s="435">
        <v>3</v>
      </c>
      <c r="H32" s="437"/>
    </row>
    <row r="33" spans="1:8" ht="15" customHeight="1" x14ac:dyDescent="0.3">
      <c r="A33" s="49" t="s">
        <v>293</v>
      </c>
      <c r="B33" s="435">
        <f>SUM('T3.5(a)'!B34+'T3.5(b)'!B34+'T3.5(c)'!B34+'T3.5(d)'!B34)</f>
        <v>1</v>
      </c>
      <c r="C33" s="435">
        <f>SUM('T3.5(a)'!C34+'T3.5(b)'!C34+'T3.5(c)'!C34+'T3.5(d)'!C34)</f>
        <v>1</v>
      </c>
      <c r="D33" s="435">
        <f>SUM('T3.5(a)'!D34+'T3.5(b)'!D34+'T3.5(c)'!D34+'T3.5(d)'!D34)</f>
        <v>2</v>
      </c>
      <c r="E33" s="435">
        <f>SUM('T3.5(a)'!E34+'T3.5(b)'!E34+'T3.5(c)'!E34+'T3.5(d)'!E34)</f>
        <v>0</v>
      </c>
      <c r="F33" s="435">
        <v>0</v>
      </c>
      <c r="G33" s="435">
        <v>2</v>
      </c>
      <c r="H33" s="437"/>
    </row>
    <row r="34" spans="1:8" ht="15" customHeight="1" x14ac:dyDescent="0.3">
      <c r="A34" s="49" t="s">
        <v>294</v>
      </c>
      <c r="B34" s="435">
        <f>SUM('T3.5(a)'!B35+'T3.5(b)'!B35+'T3.5(c)'!B35+'T3.5(d)'!B35)</f>
        <v>0</v>
      </c>
      <c r="C34" s="435">
        <f>SUM('T3.5(a)'!C35+'T3.5(b)'!C35+'T3.5(c)'!C35+'T3.5(d)'!C35)</f>
        <v>1</v>
      </c>
      <c r="D34" s="435">
        <f>SUM('T3.5(a)'!D35+'T3.5(b)'!D35+'T3.5(c)'!D35+'T3.5(d)'!D35)</f>
        <v>3</v>
      </c>
      <c r="E34" s="435">
        <f>SUM('T3.5(a)'!E35+'T3.5(b)'!E35+'T3.5(c)'!E35+'T3.5(d)'!E35)</f>
        <v>2</v>
      </c>
      <c r="F34" s="435">
        <v>2</v>
      </c>
      <c r="G34" s="435">
        <v>0</v>
      </c>
      <c r="H34" s="437"/>
    </row>
    <row r="35" spans="1:8" ht="15" customHeight="1" x14ac:dyDescent="0.3">
      <c r="A35" s="49" t="s">
        <v>295</v>
      </c>
      <c r="B35" s="435">
        <f>SUM('T3.5(a)'!B36+'T3.5(b)'!B36+'T3.5(c)'!B36+'T3.5(d)'!B36)</f>
        <v>0</v>
      </c>
      <c r="C35" s="435">
        <f>SUM('T3.5(a)'!C36+'T3.5(b)'!C36+'T3.5(c)'!C36+'T3.5(d)'!C36)</f>
        <v>0</v>
      </c>
      <c r="D35" s="435">
        <f>SUM('T3.5(a)'!D36+'T3.5(b)'!D36+'T3.5(c)'!D36+'T3.5(d)'!D36)</f>
        <v>0</v>
      </c>
      <c r="E35" s="435">
        <f>SUM('T3.5(a)'!E36+'T3.5(b)'!E36+'T3.5(c)'!E36+'T3.5(d)'!E36)</f>
        <v>0</v>
      </c>
      <c r="F35" s="435">
        <v>0</v>
      </c>
      <c r="G35" s="435">
        <v>0</v>
      </c>
      <c r="H35" s="437"/>
    </row>
    <row r="36" spans="1:8" ht="15" customHeight="1" x14ac:dyDescent="0.3">
      <c r="A36" s="49" t="s">
        <v>454</v>
      </c>
      <c r="B36" s="435">
        <f>SUM('T3.5(a)'!B37+'T3.5(b)'!B37+'T3.5(c)'!B37+'T3.5(d)'!B37)</f>
        <v>0</v>
      </c>
      <c r="C36" s="435">
        <f>SUM('T3.5(a)'!C37+'T3.5(b)'!C37+'T3.5(c)'!C37+'T3.5(d)'!C37)</f>
        <v>1</v>
      </c>
      <c r="D36" s="435">
        <f>SUM('T3.5(a)'!D37+'T3.5(b)'!D37+'T3.5(c)'!D37+'T3.5(d)'!D37)</f>
        <v>1</v>
      </c>
      <c r="E36" s="435">
        <f>SUM('T3.5(a)'!E37+'T3.5(b)'!E37+'T3.5(c)'!E37+'T3.5(d)'!E37)</f>
        <v>0</v>
      </c>
      <c r="F36" s="435">
        <v>0</v>
      </c>
      <c r="G36" s="435">
        <v>0</v>
      </c>
      <c r="H36" s="437"/>
    </row>
    <row r="37" spans="1:8" ht="15" customHeight="1" x14ac:dyDescent="0.3">
      <c r="A37" s="49" t="s">
        <v>455</v>
      </c>
      <c r="B37" s="435">
        <f>SUM('T3.5(a)'!B38+'T3.5(b)'!B38+'T3.5(c)'!B38+'T3.5(d)'!B38)</f>
        <v>0</v>
      </c>
      <c r="C37" s="435">
        <f>SUM('T3.5(a)'!C38+'T3.5(b)'!C38+'T3.5(c)'!C38+'T3.5(d)'!C38)</f>
        <v>0</v>
      </c>
      <c r="D37" s="435">
        <f>SUM('T3.5(a)'!D38+'T3.5(b)'!D38+'T3.5(c)'!D38+'T3.5(d)'!D38)</f>
        <v>0</v>
      </c>
      <c r="E37" s="435">
        <f>SUM('T3.5(a)'!E38+'T3.5(b)'!E38+'T3.5(c)'!E38+'T3.5(d)'!E38)</f>
        <v>0</v>
      </c>
      <c r="F37" s="435">
        <v>0</v>
      </c>
      <c r="G37" s="435">
        <v>0</v>
      </c>
      <c r="H37" s="437"/>
    </row>
    <row r="38" spans="1:8" ht="9.75" customHeight="1" x14ac:dyDescent="0.3">
      <c r="A38" s="321"/>
      <c r="B38" s="285"/>
      <c r="C38" s="51"/>
      <c r="D38" s="51"/>
      <c r="E38" s="51"/>
      <c r="F38" s="51"/>
      <c r="G38" s="51"/>
      <c r="H38" s="437"/>
    </row>
    <row r="39" spans="1:8" ht="14.25" customHeight="1" x14ac:dyDescent="0.3">
      <c r="A39" s="433" t="s">
        <v>446</v>
      </c>
      <c r="B39" s="434">
        <f t="shared" ref="B39:G39" si="2">SUM(B40:B53)</f>
        <v>65</v>
      </c>
      <c r="C39" s="434">
        <f t="shared" si="2"/>
        <v>83</v>
      </c>
      <c r="D39" s="434">
        <f t="shared" si="2"/>
        <v>83</v>
      </c>
      <c r="E39" s="434">
        <f t="shared" si="2"/>
        <v>71</v>
      </c>
      <c r="F39" s="434">
        <f t="shared" si="2"/>
        <v>35</v>
      </c>
      <c r="G39" s="434">
        <f t="shared" si="2"/>
        <v>60</v>
      </c>
      <c r="H39" s="437"/>
    </row>
    <row r="40" spans="1:8" ht="15" customHeight="1" x14ac:dyDescent="0.3">
      <c r="A40" s="49" t="s">
        <v>453</v>
      </c>
      <c r="B40" s="435">
        <f>SUM('T3.5(a)'!B41+'T3.5(b)'!B41+'T3.5(c)'!B41+'T3.5(d)'!B41)</f>
        <v>0</v>
      </c>
      <c r="C40" s="435">
        <f>SUM('T3.5(a)'!C41+'T3.5(b)'!C41+'T3.5(c)'!C41+'T3.5(d)'!C41)</f>
        <v>0</v>
      </c>
      <c r="D40" s="435">
        <f>SUM('T3.5(a)'!D41+'T3.5(b)'!D41+'T3.5(c)'!D41+'T3.5(d)'!D41)</f>
        <v>0</v>
      </c>
      <c r="E40" s="435">
        <f>SUM('T3.5(a)'!E41+'T3.5(b)'!E41+'T3.5(c)'!E41+'T3.5(d)'!E41)</f>
        <v>0</v>
      </c>
      <c r="F40" s="435">
        <v>0</v>
      </c>
      <c r="G40" s="435">
        <v>0</v>
      </c>
      <c r="H40" s="437"/>
    </row>
    <row r="41" spans="1:8" ht="15" customHeight="1" x14ac:dyDescent="0.3">
      <c r="A41" s="49" t="s">
        <v>285</v>
      </c>
      <c r="B41" s="435">
        <f>SUM('T3.5(a)'!B42+'T3.5(b)'!B42+'T3.5(c)'!B42+'T3.5(d)'!B42)</f>
        <v>4</v>
      </c>
      <c r="C41" s="435">
        <f>SUM('T3.5(a)'!C42+'T3.5(b)'!C42+'T3.5(c)'!C42+'T3.5(d)'!C42)</f>
        <v>4</v>
      </c>
      <c r="D41" s="435">
        <f>SUM('T3.5(a)'!D42+'T3.5(b)'!D42+'T3.5(c)'!D42+'T3.5(d)'!D42)</f>
        <v>9</v>
      </c>
      <c r="E41" s="435">
        <f>SUM('T3.5(a)'!E42+'T3.5(b)'!E42+'T3.5(c)'!E42+'T3.5(d)'!E42)</f>
        <v>11</v>
      </c>
      <c r="F41" s="435">
        <v>1</v>
      </c>
      <c r="G41" s="435">
        <v>1</v>
      </c>
      <c r="H41" s="437"/>
    </row>
    <row r="42" spans="1:8" ht="15" customHeight="1" x14ac:dyDescent="0.3">
      <c r="A42" s="49" t="s">
        <v>286</v>
      </c>
      <c r="B42" s="435">
        <f>SUM('T3.5(a)'!B43+'T3.5(b)'!B43+'T3.5(c)'!B43+'T3.5(d)'!B43)</f>
        <v>15</v>
      </c>
      <c r="C42" s="435">
        <f>SUM('T3.5(a)'!C43+'T3.5(b)'!C43+'T3.5(c)'!C43+'T3.5(d)'!C43)</f>
        <v>25</v>
      </c>
      <c r="D42" s="435">
        <f>SUM('T3.5(a)'!D43+'T3.5(b)'!D43+'T3.5(c)'!D43+'T3.5(d)'!D43)</f>
        <v>20</v>
      </c>
      <c r="E42" s="435">
        <f>SUM('T3.5(a)'!E43+'T3.5(b)'!E43+'T3.5(c)'!E43+'T3.5(d)'!E43)</f>
        <v>20</v>
      </c>
      <c r="F42" s="435">
        <v>5</v>
      </c>
      <c r="G42" s="435">
        <v>18</v>
      </c>
      <c r="H42" s="437"/>
    </row>
    <row r="43" spans="1:8" ht="15" customHeight="1" x14ac:dyDescent="0.3">
      <c r="A43" s="49" t="s">
        <v>287</v>
      </c>
      <c r="B43" s="435">
        <f>SUM('T3.5(a)'!B44+'T3.5(b)'!B44+'T3.5(c)'!B44+'T3.5(d)'!B44)</f>
        <v>25</v>
      </c>
      <c r="C43" s="435">
        <f>SUM('T3.5(a)'!C44+'T3.5(b)'!C44+'T3.5(c)'!C44+'T3.5(d)'!C44)</f>
        <v>31</v>
      </c>
      <c r="D43" s="435">
        <f>SUM('T3.5(a)'!D44+'T3.5(b)'!D44+'T3.5(c)'!D44+'T3.5(d)'!D44)</f>
        <v>37</v>
      </c>
      <c r="E43" s="435">
        <f>SUM('T3.5(a)'!E44+'T3.5(b)'!E44+'T3.5(c)'!E44+'T3.5(d)'!E44)</f>
        <v>20</v>
      </c>
      <c r="F43" s="435">
        <v>15</v>
      </c>
      <c r="G43" s="435">
        <v>32</v>
      </c>
      <c r="H43" s="437"/>
    </row>
    <row r="44" spans="1:8" ht="15" customHeight="1" x14ac:dyDescent="0.3">
      <c r="A44" s="49" t="s">
        <v>288</v>
      </c>
      <c r="B44" s="435">
        <f>SUM('T3.5(a)'!B45+'T3.5(b)'!B45+'T3.5(c)'!B45+'T3.5(d)'!B45)</f>
        <v>10</v>
      </c>
      <c r="C44" s="435">
        <f>SUM('T3.5(a)'!C45+'T3.5(b)'!C45+'T3.5(c)'!C45+'T3.5(d)'!C45)</f>
        <v>13</v>
      </c>
      <c r="D44" s="435">
        <f>SUM('T3.5(a)'!D45+'T3.5(b)'!D45+'T3.5(c)'!D45+'T3.5(d)'!D45)</f>
        <v>11</v>
      </c>
      <c r="E44" s="435">
        <f>SUM('T3.5(a)'!E45+'T3.5(b)'!E45+'T3.5(c)'!E45+'T3.5(d)'!E45)</f>
        <v>11</v>
      </c>
      <c r="F44" s="435">
        <v>9</v>
      </c>
      <c r="G44" s="435">
        <v>6</v>
      </c>
      <c r="H44" s="437"/>
    </row>
    <row r="45" spans="1:8" ht="15" customHeight="1" x14ac:dyDescent="0.3">
      <c r="A45" s="49" t="s">
        <v>289</v>
      </c>
      <c r="B45" s="435">
        <f>SUM('T3.5(a)'!B46+'T3.5(b)'!B46+'T3.5(c)'!B46+'T3.5(d)'!B46)</f>
        <v>8</v>
      </c>
      <c r="C45" s="435">
        <f>SUM('T3.5(a)'!C46+'T3.5(b)'!C46+'T3.5(c)'!C46+'T3.5(d)'!C46)</f>
        <v>4</v>
      </c>
      <c r="D45" s="435">
        <f>SUM('T3.5(a)'!D46+'T3.5(b)'!D46+'T3.5(c)'!D46+'T3.5(d)'!D46)</f>
        <v>2</v>
      </c>
      <c r="E45" s="435">
        <f>SUM('T3.5(a)'!E46+'T3.5(b)'!E46+'T3.5(c)'!E46+'T3.5(d)'!E46)</f>
        <v>4</v>
      </c>
      <c r="F45" s="435">
        <v>1</v>
      </c>
      <c r="G45" s="435">
        <v>2</v>
      </c>
      <c r="H45" s="437"/>
    </row>
    <row r="46" spans="1:8" ht="15" customHeight="1" x14ac:dyDescent="0.3">
      <c r="A46" s="49" t="s">
        <v>290</v>
      </c>
      <c r="B46" s="435">
        <f>SUM('T3.5(a)'!B47+'T3.5(b)'!B47+'T3.5(c)'!B47+'T3.5(d)'!B47)</f>
        <v>1</v>
      </c>
      <c r="C46" s="435">
        <f>SUM('T3.5(a)'!C47+'T3.5(b)'!C47+'T3.5(c)'!C47+'T3.5(d)'!C47)</f>
        <v>4</v>
      </c>
      <c r="D46" s="435">
        <f>SUM('T3.5(a)'!D47+'T3.5(b)'!D47+'T3.5(c)'!D47+'T3.5(d)'!D47)</f>
        <v>1</v>
      </c>
      <c r="E46" s="435">
        <f>SUM('T3.5(a)'!E47+'T3.5(b)'!E47+'T3.5(c)'!E47+'T3.5(d)'!E47)</f>
        <v>4</v>
      </c>
      <c r="F46" s="435">
        <v>2</v>
      </c>
      <c r="G46" s="435">
        <v>1</v>
      </c>
      <c r="H46" s="437"/>
    </row>
    <row r="47" spans="1:8" ht="15" customHeight="1" x14ac:dyDescent="0.3">
      <c r="A47" s="49" t="s">
        <v>291</v>
      </c>
      <c r="B47" s="435">
        <f>SUM('T3.5(a)'!B48+'T3.5(b)'!B48+'T3.5(c)'!B48+'T3.5(d)'!B48)</f>
        <v>0</v>
      </c>
      <c r="C47" s="435">
        <f>SUM('T3.5(a)'!C48+'T3.5(b)'!C48+'T3.5(c)'!C48+'T3.5(d)'!C48)</f>
        <v>0</v>
      </c>
      <c r="D47" s="435">
        <f>SUM('T3.5(a)'!D48+'T3.5(b)'!D48+'T3.5(c)'!D48+'T3.5(d)'!D48)</f>
        <v>2</v>
      </c>
      <c r="E47" s="435">
        <f>SUM('T3.5(a)'!E48+'T3.5(b)'!E48+'T3.5(c)'!E48+'T3.5(d)'!E48)</f>
        <v>1</v>
      </c>
      <c r="F47" s="435">
        <v>1</v>
      </c>
      <c r="G47" s="435">
        <v>0</v>
      </c>
      <c r="H47" s="437"/>
    </row>
    <row r="48" spans="1:8" ht="15" customHeight="1" x14ac:dyDescent="0.3">
      <c r="A48" s="49" t="s">
        <v>292</v>
      </c>
      <c r="B48" s="435">
        <f>SUM('T3.5(a)'!B49+'T3.5(b)'!B49+'T3.5(c)'!B49+'T3.5(d)'!B49)</f>
        <v>0</v>
      </c>
      <c r="C48" s="435">
        <f>SUM('T3.5(a)'!C49+'T3.5(b)'!C49+'T3.5(c)'!C49+'T3.5(d)'!C49)</f>
        <v>2</v>
      </c>
      <c r="D48" s="435">
        <f>SUM('T3.5(a)'!D49+'T3.5(b)'!D49+'T3.5(c)'!D49+'T3.5(d)'!D49)</f>
        <v>1</v>
      </c>
      <c r="E48" s="435">
        <f>SUM('T3.5(a)'!E49+'T3.5(b)'!E49+'T3.5(c)'!E49+'T3.5(d)'!E49)</f>
        <v>0</v>
      </c>
      <c r="F48" s="435">
        <v>0</v>
      </c>
      <c r="G48" s="435">
        <v>0</v>
      </c>
      <c r="H48" s="437"/>
    </row>
    <row r="49" spans="1:12" ht="15" customHeight="1" x14ac:dyDescent="0.3">
      <c r="A49" s="49" t="s">
        <v>293</v>
      </c>
      <c r="B49" s="435">
        <f>SUM('T3.5(a)'!B50+'T3.5(b)'!B50+'T3.5(c)'!B50+'T3.5(d)'!B50)</f>
        <v>2</v>
      </c>
      <c r="C49" s="435">
        <f>SUM('T3.5(a)'!C50+'T3.5(b)'!C50+'T3.5(c)'!C50+'T3.5(d)'!C50)</f>
        <v>0</v>
      </c>
      <c r="D49" s="435">
        <f>SUM('T3.5(a)'!D50+'T3.5(b)'!D50+'T3.5(c)'!D50+'T3.5(d)'!D50)</f>
        <v>0</v>
      </c>
      <c r="E49" s="435">
        <f>SUM('T3.5(a)'!E50+'T3.5(b)'!E50+'T3.5(c)'!E50+'T3.5(d)'!E50)</f>
        <v>0</v>
      </c>
      <c r="F49" s="435">
        <v>0</v>
      </c>
      <c r="G49" s="435">
        <v>0</v>
      </c>
      <c r="H49" s="437"/>
    </row>
    <row r="50" spans="1:12" ht="15" customHeight="1" x14ac:dyDescent="0.3">
      <c r="A50" s="49" t="s">
        <v>294</v>
      </c>
      <c r="B50" s="435">
        <f>SUM('T3.5(a)'!B51+'T3.5(b)'!B51+'T3.5(c)'!B51+'T3.5(d)'!B51)</f>
        <v>0</v>
      </c>
      <c r="C50" s="435">
        <f>SUM('T3.5(a)'!C51+'T3.5(b)'!C51+'T3.5(c)'!C51+'T3.5(d)'!C51)</f>
        <v>0</v>
      </c>
      <c r="D50" s="435">
        <f>SUM('T3.5(a)'!D51+'T3.5(b)'!D51+'T3.5(c)'!D51+'T3.5(d)'!D51)</f>
        <v>0</v>
      </c>
      <c r="E50" s="435">
        <f>SUM('T3.5(a)'!E51+'T3.5(b)'!E51+'T3.5(c)'!E51+'T3.5(d)'!E51)</f>
        <v>0</v>
      </c>
      <c r="F50" s="435">
        <v>1</v>
      </c>
      <c r="G50" s="435">
        <v>0</v>
      </c>
      <c r="H50" s="437"/>
    </row>
    <row r="51" spans="1:12" ht="15" customHeight="1" x14ac:dyDescent="0.3">
      <c r="A51" s="49" t="s">
        <v>295</v>
      </c>
      <c r="B51" s="435">
        <f>SUM('T3.5(a)'!B52+'T3.5(b)'!B52+'T3.5(c)'!B52+'T3.5(d)'!B52)</f>
        <v>0</v>
      </c>
      <c r="C51" s="435">
        <f>SUM('T3.5(a)'!C52+'T3.5(b)'!C52+'T3.5(c)'!C52+'T3.5(d)'!C52)</f>
        <v>0</v>
      </c>
      <c r="D51" s="435">
        <f>SUM('T3.5(a)'!D52+'T3.5(b)'!D52+'T3.5(c)'!D52+'T3.5(d)'!D52)</f>
        <v>0</v>
      </c>
      <c r="E51" s="435">
        <f>SUM('T3.5(a)'!E52+'T3.5(b)'!E52+'T3.5(c)'!E52+'T3.5(d)'!E52)</f>
        <v>0</v>
      </c>
      <c r="F51" s="435">
        <v>0</v>
      </c>
      <c r="G51" s="435">
        <v>0</v>
      </c>
      <c r="H51" s="437"/>
    </row>
    <row r="52" spans="1:12" ht="15" customHeight="1" x14ac:dyDescent="0.3">
      <c r="A52" s="49" t="s">
        <v>454</v>
      </c>
      <c r="B52" s="435">
        <f>SUM('T3.5(a)'!B53+'T3.5(b)'!B53+'T3.5(c)'!B53+'T3.5(d)'!B53)</f>
        <v>0</v>
      </c>
      <c r="C52" s="435">
        <f>SUM('T3.5(a)'!C53+'T3.5(b)'!C53+'T3.5(c)'!C53+'T3.5(d)'!C53)</f>
        <v>0</v>
      </c>
      <c r="D52" s="435">
        <f>SUM('T3.5(a)'!D53+'T3.5(b)'!D53+'T3.5(c)'!D53+'T3.5(d)'!D53)</f>
        <v>0</v>
      </c>
      <c r="E52" s="435">
        <f>SUM('T3.5(a)'!E53+'T3.5(b)'!E53+'T3.5(c)'!E53+'T3.5(d)'!E53)</f>
        <v>0</v>
      </c>
      <c r="F52" s="435">
        <v>0</v>
      </c>
      <c r="G52" s="435">
        <v>0</v>
      </c>
      <c r="H52" s="437"/>
    </row>
    <row r="53" spans="1:12" ht="15" customHeight="1" x14ac:dyDescent="0.3">
      <c r="A53" s="49" t="s">
        <v>455</v>
      </c>
      <c r="B53" s="435">
        <f>SUM('T3.5(a)'!B54+'T3.5(b)'!B54+'T3.5(c)'!B54+'T3.5(d)'!B54)</f>
        <v>0</v>
      </c>
      <c r="C53" s="435">
        <f>SUM('T3.5(a)'!C54+'T3.5(b)'!C54+'T3.5(c)'!C54+'T3.5(d)'!C54)</f>
        <v>0</v>
      </c>
      <c r="D53" s="435">
        <f>SUM('T3.5(a)'!D54+'T3.5(b)'!D54+'T3.5(c)'!D54+'T3.5(d)'!D54)</f>
        <v>0</v>
      </c>
      <c r="E53" s="435">
        <f>SUM('T3.5(a)'!E54+'T3.5(b)'!E54+'T3.5(c)'!E54+'T3.5(d)'!E54)</f>
        <v>0</v>
      </c>
      <c r="F53" s="435">
        <v>0</v>
      </c>
      <c r="G53" s="435">
        <v>0</v>
      </c>
      <c r="H53" s="437"/>
    </row>
    <row r="54" spans="1:12" ht="3.75" customHeight="1" x14ac:dyDescent="0.3">
      <c r="H54" s="437"/>
    </row>
    <row r="55" spans="1:12" ht="3.75" customHeight="1" x14ac:dyDescent="0.3">
      <c r="A55" s="451"/>
      <c r="B55" s="452"/>
      <c r="C55" s="452"/>
      <c r="D55" s="452"/>
      <c r="E55" s="452"/>
      <c r="F55" s="452"/>
      <c r="G55" s="452"/>
      <c r="H55" s="437"/>
    </row>
    <row r="56" spans="1:12" ht="14.25" customHeight="1" x14ac:dyDescent="0.3">
      <c r="A56" s="433" t="s">
        <v>111</v>
      </c>
      <c r="B56" s="434">
        <f t="shared" ref="B56:G56" si="3">SUM(B57:B70)</f>
        <v>2540</v>
      </c>
      <c r="C56" s="434">
        <f t="shared" si="3"/>
        <v>2653</v>
      </c>
      <c r="D56" s="434">
        <f t="shared" si="3"/>
        <v>2831</v>
      </c>
      <c r="E56" s="434">
        <f t="shared" si="3"/>
        <v>3664</v>
      </c>
      <c r="F56" s="434">
        <f t="shared" si="3"/>
        <v>2783</v>
      </c>
      <c r="G56" s="434">
        <f t="shared" si="3"/>
        <v>2824</v>
      </c>
      <c r="H56" s="437"/>
    </row>
    <row r="57" spans="1:12" ht="15" customHeight="1" x14ac:dyDescent="0.3">
      <c r="A57" s="49" t="s">
        <v>453</v>
      </c>
      <c r="B57" s="435">
        <f t="shared" ref="B57:G70" si="4">SUM(B40,B24,B8)</f>
        <v>3</v>
      </c>
      <c r="C57" s="435">
        <f t="shared" si="4"/>
        <v>1</v>
      </c>
      <c r="D57" s="435">
        <f t="shared" si="4"/>
        <v>4</v>
      </c>
      <c r="E57" s="435">
        <f t="shared" si="4"/>
        <v>4</v>
      </c>
      <c r="F57" s="435">
        <f t="shared" si="4"/>
        <v>4</v>
      </c>
      <c r="G57" s="435">
        <f t="shared" si="4"/>
        <v>2</v>
      </c>
      <c r="H57" s="437"/>
      <c r="K57" s="49"/>
    </row>
    <row r="58" spans="1:12" ht="15" customHeight="1" x14ac:dyDescent="0.3">
      <c r="A58" s="49" t="s">
        <v>285</v>
      </c>
      <c r="B58" s="435">
        <f t="shared" si="4"/>
        <v>174</v>
      </c>
      <c r="C58" s="435">
        <f t="shared" si="4"/>
        <v>167</v>
      </c>
      <c r="D58" s="435">
        <f t="shared" si="4"/>
        <v>190</v>
      </c>
      <c r="E58" s="435">
        <f t="shared" si="4"/>
        <v>220</v>
      </c>
      <c r="F58" s="435">
        <f t="shared" si="4"/>
        <v>187</v>
      </c>
      <c r="G58" s="435">
        <f t="shared" si="4"/>
        <v>151</v>
      </c>
      <c r="H58" s="437"/>
      <c r="I58" s="437"/>
      <c r="K58" s="49"/>
      <c r="L58" s="437"/>
    </row>
    <row r="59" spans="1:12" ht="15" customHeight="1" x14ac:dyDescent="0.3">
      <c r="A59" s="49" t="s">
        <v>286</v>
      </c>
      <c r="B59" s="435">
        <f t="shared" si="4"/>
        <v>712</v>
      </c>
      <c r="C59" s="435">
        <f t="shared" si="4"/>
        <v>737</v>
      </c>
      <c r="D59" s="435">
        <f t="shared" si="4"/>
        <v>750</v>
      </c>
      <c r="E59" s="435">
        <f t="shared" si="4"/>
        <v>1112</v>
      </c>
      <c r="F59" s="435">
        <f t="shared" si="4"/>
        <v>814</v>
      </c>
      <c r="G59" s="435">
        <f t="shared" si="4"/>
        <v>765</v>
      </c>
      <c r="H59" s="437">
        <f>SUM(G59:G64)</f>
        <v>2612</v>
      </c>
      <c r="I59" s="437"/>
      <c r="J59" s="457"/>
      <c r="K59" s="49"/>
    </row>
    <row r="60" spans="1:12" ht="15" customHeight="1" x14ac:dyDescent="0.3">
      <c r="A60" s="49" t="s">
        <v>287</v>
      </c>
      <c r="B60" s="435">
        <f t="shared" si="4"/>
        <v>975</v>
      </c>
      <c r="C60" s="435">
        <f t="shared" si="4"/>
        <v>1032</v>
      </c>
      <c r="D60" s="435">
        <f t="shared" si="4"/>
        <v>1088</v>
      </c>
      <c r="E60" s="435">
        <f t="shared" si="4"/>
        <v>1414</v>
      </c>
      <c r="F60" s="435">
        <f t="shared" si="4"/>
        <v>1061</v>
      </c>
      <c r="G60" s="435">
        <f t="shared" si="4"/>
        <v>1068</v>
      </c>
      <c r="H60" s="437"/>
      <c r="I60" s="437"/>
      <c r="J60" s="458"/>
      <c r="K60" s="49"/>
    </row>
    <row r="61" spans="1:12" ht="15" customHeight="1" x14ac:dyDescent="0.3">
      <c r="A61" s="49" t="s">
        <v>288</v>
      </c>
      <c r="B61" s="435">
        <f t="shared" si="4"/>
        <v>315</v>
      </c>
      <c r="C61" s="435">
        <f t="shared" si="4"/>
        <v>367</v>
      </c>
      <c r="D61" s="435">
        <f t="shared" si="4"/>
        <v>399</v>
      </c>
      <c r="E61" s="435">
        <f t="shared" si="4"/>
        <v>515</v>
      </c>
      <c r="F61" s="435">
        <f t="shared" si="4"/>
        <v>409</v>
      </c>
      <c r="G61" s="435">
        <f t="shared" si="4"/>
        <v>423</v>
      </c>
      <c r="H61" s="437"/>
      <c r="I61" s="437"/>
      <c r="K61" s="49"/>
    </row>
    <row r="62" spans="1:12" ht="15" customHeight="1" x14ac:dyDescent="0.3">
      <c r="A62" s="49" t="s">
        <v>289</v>
      </c>
      <c r="B62" s="435">
        <f t="shared" si="4"/>
        <v>171</v>
      </c>
      <c r="C62" s="435">
        <f t="shared" si="4"/>
        <v>139</v>
      </c>
      <c r="D62" s="435">
        <f t="shared" si="4"/>
        <v>184</v>
      </c>
      <c r="E62" s="435">
        <f t="shared" si="4"/>
        <v>185</v>
      </c>
      <c r="F62" s="435">
        <f t="shared" si="4"/>
        <v>134</v>
      </c>
      <c r="G62" s="435">
        <f t="shared" si="4"/>
        <v>197</v>
      </c>
      <c r="H62" s="437"/>
      <c r="K62" s="49"/>
    </row>
    <row r="63" spans="1:12" ht="15" customHeight="1" x14ac:dyDescent="0.3">
      <c r="A63" s="49" t="s">
        <v>290</v>
      </c>
      <c r="B63" s="435">
        <f t="shared" si="4"/>
        <v>96</v>
      </c>
      <c r="C63" s="435">
        <f t="shared" si="4"/>
        <v>91</v>
      </c>
      <c r="D63" s="435">
        <f t="shared" si="4"/>
        <v>101</v>
      </c>
      <c r="E63" s="435">
        <f t="shared" si="4"/>
        <v>104</v>
      </c>
      <c r="F63" s="435">
        <f t="shared" si="4"/>
        <v>91</v>
      </c>
      <c r="G63" s="435">
        <f t="shared" si="4"/>
        <v>103</v>
      </c>
      <c r="H63" s="437"/>
      <c r="I63" s="437"/>
      <c r="K63" s="49"/>
    </row>
    <row r="64" spans="1:12" ht="15" customHeight="1" x14ac:dyDescent="0.3">
      <c r="A64" s="49" t="s">
        <v>291</v>
      </c>
      <c r="B64" s="435">
        <f t="shared" si="4"/>
        <v>53</v>
      </c>
      <c r="C64" s="435">
        <f t="shared" si="4"/>
        <v>65</v>
      </c>
      <c r="D64" s="435">
        <f t="shared" si="4"/>
        <v>56</v>
      </c>
      <c r="E64" s="435">
        <f t="shared" si="4"/>
        <v>50</v>
      </c>
      <c r="F64" s="435">
        <f t="shared" si="4"/>
        <v>42</v>
      </c>
      <c r="G64" s="435">
        <f t="shared" si="4"/>
        <v>56</v>
      </c>
      <c r="H64" s="437"/>
      <c r="K64" s="49"/>
    </row>
    <row r="65" spans="1:11" ht="15" customHeight="1" x14ac:dyDescent="0.3">
      <c r="A65" s="49" t="s">
        <v>292</v>
      </c>
      <c r="B65" s="435">
        <f t="shared" si="4"/>
        <v>20</v>
      </c>
      <c r="C65" s="435">
        <f t="shared" si="4"/>
        <v>27</v>
      </c>
      <c r="D65" s="435">
        <f t="shared" si="4"/>
        <v>33</v>
      </c>
      <c r="E65" s="435">
        <f t="shared" si="4"/>
        <v>31</v>
      </c>
      <c r="F65" s="435">
        <f t="shared" si="4"/>
        <v>18</v>
      </c>
      <c r="G65" s="435">
        <f t="shared" si="4"/>
        <v>31</v>
      </c>
      <c r="H65" s="437">
        <f ca="1">SUM(G64:H70)</f>
        <v>0</v>
      </c>
      <c r="K65" s="49"/>
    </row>
    <row r="66" spans="1:11" ht="15" customHeight="1" x14ac:dyDescent="0.3">
      <c r="A66" s="49" t="s">
        <v>293</v>
      </c>
      <c r="B66" s="435">
        <f t="shared" si="4"/>
        <v>14</v>
      </c>
      <c r="C66" s="435">
        <f t="shared" si="4"/>
        <v>16</v>
      </c>
      <c r="D66" s="435">
        <f t="shared" si="4"/>
        <v>14</v>
      </c>
      <c r="E66" s="435">
        <f t="shared" si="4"/>
        <v>14</v>
      </c>
      <c r="F66" s="435">
        <f t="shared" si="4"/>
        <v>11</v>
      </c>
      <c r="G66" s="435">
        <f t="shared" si="4"/>
        <v>16</v>
      </c>
      <c r="H66" s="437"/>
      <c r="K66" s="49"/>
    </row>
    <row r="67" spans="1:11" ht="15" customHeight="1" x14ac:dyDescent="0.3">
      <c r="A67" s="49" t="s">
        <v>294</v>
      </c>
      <c r="B67" s="435">
        <f t="shared" si="4"/>
        <v>6</v>
      </c>
      <c r="C67" s="435">
        <f t="shared" si="4"/>
        <v>5</v>
      </c>
      <c r="D67" s="435">
        <f t="shared" si="4"/>
        <v>9</v>
      </c>
      <c r="E67" s="435">
        <f t="shared" si="4"/>
        <v>11</v>
      </c>
      <c r="F67" s="435">
        <f t="shared" si="4"/>
        <v>8</v>
      </c>
      <c r="G67" s="435">
        <f t="shared" si="4"/>
        <v>9</v>
      </c>
      <c r="H67" s="437"/>
      <c r="K67" s="49"/>
    </row>
    <row r="68" spans="1:11" ht="15" customHeight="1" x14ac:dyDescent="0.3">
      <c r="A68" s="49" t="s">
        <v>295</v>
      </c>
      <c r="B68" s="435">
        <f t="shared" si="4"/>
        <v>0</v>
      </c>
      <c r="C68" s="435">
        <f t="shared" si="4"/>
        <v>4</v>
      </c>
      <c r="D68" s="435">
        <f t="shared" si="4"/>
        <v>1</v>
      </c>
      <c r="E68" s="435">
        <f t="shared" si="4"/>
        <v>2</v>
      </c>
      <c r="F68" s="435">
        <f t="shared" si="4"/>
        <v>1</v>
      </c>
      <c r="G68" s="435">
        <f t="shared" si="4"/>
        <v>2</v>
      </c>
      <c r="H68" s="437"/>
      <c r="K68" s="49"/>
    </row>
    <row r="69" spans="1:11" ht="15" customHeight="1" x14ac:dyDescent="0.3">
      <c r="A69" s="49" t="s">
        <v>454</v>
      </c>
      <c r="B69" s="435">
        <f t="shared" si="4"/>
        <v>0</v>
      </c>
      <c r="C69" s="435">
        <f t="shared" si="4"/>
        <v>2</v>
      </c>
      <c r="D69" s="435">
        <f t="shared" si="4"/>
        <v>2</v>
      </c>
      <c r="E69" s="435">
        <f t="shared" si="4"/>
        <v>2</v>
      </c>
      <c r="F69" s="435">
        <f t="shared" si="4"/>
        <v>3</v>
      </c>
      <c r="G69" s="435">
        <f t="shared" si="4"/>
        <v>0</v>
      </c>
      <c r="H69" s="437"/>
      <c r="K69" s="49"/>
    </row>
    <row r="70" spans="1:11" ht="15" customHeight="1" x14ac:dyDescent="0.3">
      <c r="A70" s="49" t="s">
        <v>455</v>
      </c>
      <c r="B70" s="435">
        <f t="shared" si="4"/>
        <v>1</v>
      </c>
      <c r="C70" s="435">
        <f t="shared" si="4"/>
        <v>0</v>
      </c>
      <c r="D70" s="435">
        <f t="shared" si="4"/>
        <v>0</v>
      </c>
      <c r="E70" s="435">
        <f t="shared" si="4"/>
        <v>0</v>
      </c>
      <c r="F70" s="435">
        <f t="shared" si="4"/>
        <v>0</v>
      </c>
      <c r="G70" s="435">
        <f t="shared" si="4"/>
        <v>1</v>
      </c>
      <c r="H70" s="437"/>
      <c r="K70" s="49"/>
    </row>
    <row r="71" spans="1:11" ht="3.75" customHeight="1" x14ac:dyDescent="0.3">
      <c r="A71" s="233"/>
      <c r="B71" s="453"/>
      <c r="C71" s="453"/>
      <c r="D71" s="453"/>
      <c r="E71" s="453"/>
      <c r="F71" s="453"/>
      <c r="G71" s="453"/>
      <c r="H71" s="437"/>
    </row>
    <row r="72" spans="1:11" ht="10.5" customHeight="1" x14ac:dyDescent="0.3"/>
    <row r="73" spans="1:11" ht="15.75" customHeight="1" x14ac:dyDescent="0.3">
      <c r="F73" s="442"/>
      <c r="G73" s="442" t="s">
        <v>447</v>
      </c>
    </row>
    <row r="74" spans="1:11" ht="15.75" customHeight="1" x14ac:dyDescent="0.3">
      <c r="F74" s="443"/>
      <c r="G74" s="443" t="s">
        <v>448</v>
      </c>
    </row>
    <row r="75" spans="1:11" ht="21" customHeight="1" x14ac:dyDescent="0.3"/>
    <row r="76" spans="1:11" x14ac:dyDescent="0.3">
      <c r="C76" s="454"/>
      <c r="D76" s="454"/>
      <c r="E76" s="454"/>
      <c r="F76" s="454"/>
      <c r="G76" s="454"/>
    </row>
    <row r="77" spans="1:11" x14ac:dyDescent="0.3">
      <c r="C77" s="454"/>
      <c r="D77" s="454"/>
      <c r="E77" s="454"/>
      <c r="F77" s="454"/>
      <c r="G77" s="454"/>
    </row>
    <row r="78" spans="1:11" x14ac:dyDescent="0.3">
      <c r="C78" s="454"/>
      <c r="D78" s="454"/>
      <c r="E78" s="454"/>
      <c r="F78" s="454"/>
      <c r="G78" s="454"/>
    </row>
    <row r="79" spans="1:11" x14ac:dyDescent="0.3">
      <c r="C79" s="454"/>
      <c r="D79" s="454"/>
      <c r="E79" s="454"/>
      <c r="F79" s="454"/>
      <c r="G79" s="454"/>
    </row>
    <row r="80" spans="1:11" x14ac:dyDescent="0.3">
      <c r="C80" s="454"/>
      <c r="D80" s="454"/>
      <c r="E80" s="454"/>
      <c r="F80" s="454"/>
      <c r="G80" s="454"/>
    </row>
    <row r="81" spans="6:7" x14ac:dyDescent="0.3">
      <c r="F81" s="454"/>
      <c r="G81" s="454"/>
    </row>
    <row r="82" spans="6:7" x14ac:dyDescent="0.3">
      <c r="F82" s="454"/>
      <c r="G82" s="454"/>
    </row>
    <row r="83" spans="6:7" x14ac:dyDescent="0.3">
      <c r="F83" s="454"/>
      <c r="G83" s="454"/>
    </row>
  </sheetData>
  <sheetProtection selectLockedCells="1" selectUnlockedCells="1"/>
  <mergeCells count="1">
    <mergeCell ref="B4:G4"/>
  </mergeCells>
  <printOptions horizontalCentered="1"/>
  <pageMargins left="0.7" right="0.7" top="0.75" bottom="0.75" header="0.3" footer="0.3"/>
  <pageSetup paperSize="9" scale="68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8E8D5-8512-4FA6-B7D8-1F79E478DAF5}">
  <dimension ref="A1:I109"/>
  <sheetViews>
    <sheetView view="pageBreakPreview" zoomScaleSheetLayoutView="100" workbookViewId="0">
      <selection activeCell="D39" sqref="D39"/>
    </sheetView>
  </sheetViews>
  <sheetFormatPr defaultColWidth="9.109375" defaultRowHeight="15.6" x14ac:dyDescent="0.3"/>
  <cols>
    <col min="1" max="1" width="49.88671875" style="209" customWidth="1"/>
    <col min="2" max="7" width="12.44140625" style="218" customWidth="1"/>
    <col min="8" max="256" width="9.109375" style="209"/>
    <col min="257" max="257" width="49.88671875" style="209" customWidth="1"/>
    <col min="258" max="263" width="12.44140625" style="209" customWidth="1"/>
    <col min="264" max="512" width="9.109375" style="209"/>
    <col min="513" max="513" width="49.88671875" style="209" customWidth="1"/>
    <col min="514" max="519" width="12.44140625" style="209" customWidth="1"/>
    <col min="520" max="768" width="9.109375" style="209"/>
    <col min="769" max="769" width="49.88671875" style="209" customWidth="1"/>
    <col min="770" max="775" width="12.44140625" style="209" customWidth="1"/>
    <col min="776" max="1024" width="9.109375" style="209"/>
    <col min="1025" max="1025" width="49.88671875" style="209" customWidth="1"/>
    <col min="1026" max="1031" width="12.44140625" style="209" customWidth="1"/>
    <col min="1032" max="1280" width="9.109375" style="209"/>
    <col min="1281" max="1281" width="49.88671875" style="209" customWidth="1"/>
    <col min="1282" max="1287" width="12.44140625" style="209" customWidth="1"/>
    <col min="1288" max="1536" width="9.109375" style="209"/>
    <col min="1537" max="1537" width="49.88671875" style="209" customWidth="1"/>
    <col min="1538" max="1543" width="12.44140625" style="209" customWidth="1"/>
    <col min="1544" max="1792" width="9.109375" style="209"/>
    <col min="1793" max="1793" width="49.88671875" style="209" customWidth="1"/>
    <col min="1794" max="1799" width="12.44140625" style="209" customWidth="1"/>
    <col min="1800" max="2048" width="9.109375" style="209"/>
    <col min="2049" max="2049" width="49.88671875" style="209" customWidth="1"/>
    <col min="2050" max="2055" width="12.44140625" style="209" customWidth="1"/>
    <col min="2056" max="2304" width="9.109375" style="209"/>
    <col min="2305" max="2305" width="49.88671875" style="209" customWidth="1"/>
    <col min="2306" max="2311" width="12.44140625" style="209" customWidth="1"/>
    <col min="2312" max="2560" width="9.109375" style="209"/>
    <col min="2561" max="2561" width="49.88671875" style="209" customWidth="1"/>
    <col min="2562" max="2567" width="12.44140625" style="209" customWidth="1"/>
    <col min="2568" max="2816" width="9.109375" style="209"/>
    <col min="2817" max="2817" width="49.88671875" style="209" customWidth="1"/>
    <col min="2818" max="2823" width="12.44140625" style="209" customWidth="1"/>
    <col min="2824" max="3072" width="9.109375" style="209"/>
    <col min="3073" max="3073" width="49.88671875" style="209" customWidth="1"/>
    <col min="3074" max="3079" width="12.44140625" style="209" customWidth="1"/>
    <col min="3080" max="3328" width="9.109375" style="209"/>
    <col min="3329" max="3329" width="49.88671875" style="209" customWidth="1"/>
    <col min="3330" max="3335" width="12.44140625" style="209" customWidth="1"/>
    <col min="3336" max="3584" width="9.109375" style="209"/>
    <col min="3585" max="3585" width="49.88671875" style="209" customWidth="1"/>
    <col min="3586" max="3591" width="12.44140625" style="209" customWidth="1"/>
    <col min="3592" max="3840" width="9.109375" style="209"/>
    <col min="3841" max="3841" width="49.88671875" style="209" customWidth="1"/>
    <col min="3842" max="3847" width="12.44140625" style="209" customWidth="1"/>
    <col min="3848" max="4096" width="9.109375" style="209"/>
    <col min="4097" max="4097" width="49.88671875" style="209" customWidth="1"/>
    <col min="4098" max="4103" width="12.44140625" style="209" customWidth="1"/>
    <col min="4104" max="4352" width="9.109375" style="209"/>
    <col min="4353" max="4353" width="49.88671875" style="209" customWidth="1"/>
    <col min="4354" max="4359" width="12.44140625" style="209" customWidth="1"/>
    <col min="4360" max="4608" width="9.109375" style="209"/>
    <col min="4609" max="4609" width="49.88671875" style="209" customWidth="1"/>
    <col min="4610" max="4615" width="12.44140625" style="209" customWidth="1"/>
    <col min="4616" max="4864" width="9.109375" style="209"/>
    <col min="4865" max="4865" width="49.88671875" style="209" customWidth="1"/>
    <col min="4866" max="4871" width="12.44140625" style="209" customWidth="1"/>
    <col min="4872" max="5120" width="9.109375" style="209"/>
    <col min="5121" max="5121" width="49.88671875" style="209" customWidth="1"/>
    <col min="5122" max="5127" width="12.44140625" style="209" customWidth="1"/>
    <col min="5128" max="5376" width="9.109375" style="209"/>
    <col min="5377" max="5377" width="49.88671875" style="209" customWidth="1"/>
    <col min="5378" max="5383" width="12.44140625" style="209" customWidth="1"/>
    <col min="5384" max="5632" width="9.109375" style="209"/>
    <col min="5633" max="5633" width="49.88671875" style="209" customWidth="1"/>
    <col min="5634" max="5639" width="12.44140625" style="209" customWidth="1"/>
    <col min="5640" max="5888" width="9.109375" style="209"/>
    <col min="5889" max="5889" width="49.88671875" style="209" customWidth="1"/>
    <col min="5890" max="5895" width="12.44140625" style="209" customWidth="1"/>
    <col min="5896" max="6144" width="9.109375" style="209"/>
    <col min="6145" max="6145" width="49.88671875" style="209" customWidth="1"/>
    <col min="6146" max="6151" width="12.44140625" style="209" customWidth="1"/>
    <col min="6152" max="6400" width="9.109375" style="209"/>
    <col min="6401" max="6401" width="49.88671875" style="209" customWidth="1"/>
    <col min="6402" max="6407" width="12.44140625" style="209" customWidth="1"/>
    <col min="6408" max="6656" width="9.109375" style="209"/>
    <col min="6657" max="6657" width="49.88671875" style="209" customWidth="1"/>
    <col min="6658" max="6663" width="12.44140625" style="209" customWidth="1"/>
    <col min="6664" max="6912" width="9.109375" style="209"/>
    <col min="6913" max="6913" width="49.88671875" style="209" customWidth="1"/>
    <col min="6914" max="6919" width="12.44140625" style="209" customWidth="1"/>
    <col min="6920" max="7168" width="9.109375" style="209"/>
    <col min="7169" max="7169" width="49.88671875" style="209" customWidth="1"/>
    <col min="7170" max="7175" width="12.44140625" style="209" customWidth="1"/>
    <col min="7176" max="7424" width="9.109375" style="209"/>
    <col min="7425" max="7425" width="49.88671875" style="209" customWidth="1"/>
    <col min="7426" max="7431" width="12.44140625" style="209" customWidth="1"/>
    <col min="7432" max="7680" width="9.109375" style="209"/>
    <col min="7681" max="7681" width="49.88671875" style="209" customWidth="1"/>
    <col min="7682" max="7687" width="12.44140625" style="209" customWidth="1"/>
    <col min="7688" max="7936" width="9.109375" style="209"/>
    <col min="7937" max="7937" width="49.88671875" style="209" customWidth="1"/>
    <col min="7938" max="7943" width="12.44140625" style="209" customWidth="1"/>
    <col min="7944" max="8192" width="9.109375" style="209"/>
    <col min="8193" max="8193" width="49.88671875" style="209" customWidth="1"/>
    <col min="8194" max="8199" width="12.44140625" style="209" customWidth="1"/>
    <col min="8200" max="8448" width="9.109375" style="209"/>
    <col min="8449" max="8449" width="49.88671875" style="209" customWidth="1"/>
    <col min="8450" max="8455" width="12.44140625" style="209" customWidth="1"/>
    <col min="8456" max="8704" width="9.109375" style="209"/>
    <col min="8705" max="8705" width="49.88671875" style="209" customWidth="1"/>
    <col min="8706" max="8711" width="12.44140625" style="209" customWidth="1"/>
    <col min="8712" max="8960" width="9.109375" style="209"/>
    <col min="8961" max="8961" width="49.88671875" style="209" customWidth="1"/>
    <col min="8962" max="8967" width="12.44140625" style="209" customWidth="1"/>
    <col min="8968" max="9216" width="9.109375" style="209"/>
    <col min="9217" max="9217" width="49.88671875" style="209" customWidth="1"/>
    <col min="9218" max="9223" width="12.44140625" style="209" customWidth="1"/>
    <col min="9224" max="9472" width="9.109375" style="209"/>
    <col min="9473" max="9473" width="49.88671875" style="209" customWidth="1"/>
    <col min="9474" max="9479" width="12.44140625" style="209" customWidth="1"/>
    <col min="9480" max="9728" width="9.109375" style="209"/>
    <col min="9729" max="9729" width="49.88671875" style="209" customWidth="1"/>
    <col min="9730" max="9735" width="12.44140625" style="209" customWidth="1"/>
    <col min="9736" max="9984" width="9.109375" style="209"/>
    <col min="9985" max="9985" width="49.88671875" style="209" customWidth="1"/>
    <col min="9986" max="9991" width="12.44140625" style="209" customWidth="1"/>
    <col min="9992" max="10240" width="9.109375" style="209"/>
    <col min="10241" max="10241" width="49.88671875" style="209" customWidth="1"/>
    <col min="10242" max="10247" width="12.44140625" style="209" customWidth="1"/>
    <col min="10248" max="10496" width="9.109375" style="209"/>
    <col min="10497" max="10497" width="49.88671875" style="209" customWidth="1"/>
    <col min="10498" max="10503" width="12.44140625" style="209" customWidth="1"/>
    <col min="10504" max="10752" width="9.109375" style="209"/>
    <col min="10753" max="10753" width="49.88671875" style="209" customWidth="1"/>
    <col min="10754" max="10759" width="12.44140625" style="209" customWidth="1"/>
    <col min="10760" max="11008" width="9.109375" style="209"/>
    <col min="11009" max="11009" width="49.88671875" style="209" customWidth="1"/>
    <col min="11010" max="11015" width="12.44140625" style="209" customWidth="1"/>
    <col min="11016" max="11264" width="9.109375" style="209"/>
    <col min="11265" max="11265" width="49.88671875" style="209" customWidth="1"/>
    <col min="11266" max="11271" width="12.44140625" style="209" customWidth="1"/>
    <col min="11272" max="11520" width="9.109375" style="209"/>
    <col min="11521" max="11521" width="49.88671875" style="209" customWidth="1"/>
    <col min="11522" max="11527" width="12.44140625" style="209" customWidth="1"/>
    <col min="11528" max="11776" width="9.109375" style="209"/>
    <col min="11777" max="11777" width="49.88671875" style="209" customWidth="1"/>
    <col min="11778" max="11783" width="12.44140625" style="209" customWidth="1"/>
    <col min="11784" max="12032" width="9.109375" style="209"/>
    <col min="12033" max="12033" width="49.88671875" style="209" customWidth="1"/>
    <col min="12034" max="12039" width="12.44140625" style="209" customWidth="1"/>
    <col min="12040" max="12288" width="9.109375" style="209"/>
    <col min="12289" max="12289" width="49.88671875" style="209" customWidth="1"/>
    <col min="12290" max="12295" width="12.44140625" style="209" customWidth="1"/>
    <col min="12296" max="12544" width="9.109375" style="209"/>
    <col min="12545" max="12545" width="49.88671875" style="209" customWidth="1"/>
    <col min="12546" max="12551" width="12.44140625" style="209" customWidth="1"/>
    <col min="12552" max="12800" width="9.109375" style="209"/>
    <col min="12801" max="12801" width="49.88671875" style="209" customWidth="1"/>
    <col min="12802" max="12807" width="12.44140625" style="209" customWidth="1"/>
    <col min="12808" max="13056" width="9.109375" style="209"/>
    <col min="13057" max="13057" width="49.88671875" style="209" customWidth="1"/>
    <col min="13058" max="13063" width="12.44140625" style="209" customWidth="1"/>
    <col min="13064" max="13312" width="9.109375" style="209"/>
    <col min="13313" max="13313" width="49.88671875" style="209" customWidth="1"/>
    <col min="13314" max="13319" width="12.44140625" style="209" customWidth="1"/>
    <col min="13320" max="13568" width="9.109375" style="209"/>
    <col min="13569" max="13569" width="49.88671875" style="209" customWidth="1"/>
    <col min="13570" max="13575" width="12.44140625" style="209" customWidth="1"/>
    <col min="13576" max="13824" width="9.109375" style="209"/>
    <col min="13825" max="13825" width="49.88671875" style="209" customWidth="1"/>
    <col min="13826" max="13831" width="12.44140625" style="209" customWidth="1"/>
    <col min="13832" max="14080" width="9.109375" style="209"/>
    <col min="14081" max="14081" width="49.88671875" style="209" customWidth="1"/>
    <col min="14082" max="14087" width="12.44140625" style="209" customWidth="1"/>
    <col min="14088" max="14336" width="9.109375" style="209"/>
    <col min="14337" max="14337" width="49.88671875" style="209" customWidth="1"/>
    <col min="14338" max="14343" width="12.44140625" style="209" customWidth="1"/>
    <col min="14344" max="14592" width="9.109375" style="209"/>
    <col min="14593" max="14593" width="49.88671875" style="209" customWidth="1"/>
    <col min="14594" max="14599" width="12.44140625" style="209" customWidth="1"/>
    <col min="14600" max="14848" width="9.109375" style="209"/>
    <col min="14849" max="14849" width="49.88671875" style="209" customWidth="1"/>
    <col min="14850" max="14855" width="12.44140625" style="209" customWidth="1"/>
    <col min="14856" max="15104" width="9.109375" style="209"/>
    <col min="15105" max="15105" width="49.88671875" style="209" customWidth="1"/>
    <col min="15106" max="15111" width="12.44140625" style="209" customWidth="1"/>
    <col min="15112" max="15360" width="9.109375" style="209"/>
    <col min="15361" max="15361" width="49.88671875" style="209" customWidth="1"/>
    <col min="15362" max="15367" width="12.44140625" style="209" customWidth="1"/>
    <col min="15368" max="15616" width="9.109375" style="209"/>
    <col min="15617" max="15617" width="49.88671875" style="209" customWidth="1"/>
    <col min="15618" max="15623" width="12.44140625" style="209" customWidth="1"/>
    <col min="15624" max="15872" width="9.109375" style="209"/>
    <col min="15873" max="15873" width="49.88671875" style="209" customWidth="1"/>
    <col min="15874" max="15879" width="12.44140625" style="209" customWidth="1"/>
    <col min="15880" max="16128" width="9.109375" style="209"/>
    <col min="16129" max="16129" width="49.88671875" style="209" customWidth="1"/>
    <col min="16130" max="16135" width="12.44140625" style="209" customWidth="1"/>
    <col min="16136" max="16384" width="9.109375" style="209"/>
  </cols>
  <sheetData>
    <row r="1" spans="1:7" s="1" customFormat="1" ht="18" customHeight="1" x14ac:dyDescent="0.35">
      <c r="A1" s="72" t="s">
        <v>466</v>
      </c>
      <c r="B1" s="29"/>
      <c r="C1" s="29"/>
      <c r="D1" s="148"/>
      <c r="E1" s="148"/>
      <c r="F1" s="148"/>
      <c r="G1" s="148"/>
    </row>
    <row r="2" spans="1:7" s="1" customFormat="1" ht="18" customHeight="1" x14ac:dyDescent="0.35">
      <c r="A2" s="32" t="s">
        <v>467</v>
      </c>
      <c r="B2" s="29"/>
      <c r="C2" s="29"/>
      <c r="D2" s="33"/>
      <c r="E2" s="33"/>
      <c r="F2" s="33"/>
      <c r="G2" s="33"/>
    </row>
    <row r="3" spans="1:7" s="1" customFormat="1" ht="14.25" customHeight="1" x14ac:dyDescent="0.35">
      <c r="A3" s="32"/>
      <c r="B3" s="29"/>
      <c r="C3" s="29"/>
      <c r="D3" s="33"/>
      <c r="E3" s="33"/>
      <c r="F3" s="33"/>
      <c r="G3" s="33"/>
    </row>
    <row r="4" spans="1:7" ht="14.25" customHeight="1" x14ac:dyDescent="0.35">
      <c r="F4" s="455"/>
      <c r="G4" s="455" t="s">
        <v>468</v>
      </c>
    </row>
    <row r="5" spans="1:7" ht="17.25" customHeight="1" x14ac:dyDescent="0.3">
      <c r="A5" s="393" t="s">
        <v>451</v>
      </c>
      <c r="B5" s="430" t="s">
        <v>219</v>
      </c>
      <c r="C5" s="430"/>
      <c r="D5" s="430"/>
      <c r="E5" s="430"/>
      <c r="F5" s="430"/>
      <c r="G5" s="430"/>
    </row>
    <row r="6" spans="1:7" ht="17.25" customHeight="1" x14ac:dyDescent="0.3">
      <c r="A6" s="394" t="s">
        <v>452</v>
      </c>
      <c r="B6" s="395">
        <v>2017</v>
      </c>
      <c r="C6" s="395">
        <v>2018</v>
      </c>
      <c r="D6" s="395">
        <v>2019</v>
      </c>
      <c r="E6" s="395">
        <v>2020</v>
      </c>
      <c r="F6" s="395">
        <v>2021</v>
      </c>
      <c r="G6" s="395">
        <v>2022</v>
      </c>
    </row>
    <row r="7" spans="1:7" ht="3.75" customHeight="1" x14ac:dyDescent="0.35">
      <c r="A7" s="431"/>
      <c r="B7" s="432"/>
      <c r="C7" s="432"/>
      <c r="D7" s="432"/>
      <c r="E7" s="432"/>
      <c r="F7" s="432"/>
      <c r="G7" s="432"/>
    </row>
    <row r="8" spans="1:7" ht="14.25" customHeight="1" x14ac:dyDescent="0.3">
      <c r="A8" s="433" t="s">
        <v>443</v>
      </c>
      <c r="B8" s="434">
        <f t="shared" ref="B8:G8" si="0">SUM(B9:B22)</f>
        <v>1950</v>
      </c>
      <c r="C8" s="434">
        <f t="shared" si="0"/>
        <v>2055</v>
      </c>
      <c r="D8" s="434">
        <f t="shared" si="0"/>
        <v>2187</v>
      </c>
      <c r="E8" s="434">
        <f t="shared" si="0"/>
        <v>2995</v>
      </c>
      <c r="F8" s="434">
        <f t="shared" si="0"/>
        <v>2298</v>
      </c>
      <c r="G8" s="434">
        <f t="shared" si="0"/>
        <v>2209</v>
      </c>
    </row>
    <row r="9" spans="1:7" ht="15" customHeight="1" x14ac:dyDescent="0.3">
      <c r="A9" s="49" t="s">
        <v>453</v>
      </c>
      <c r="B9" s="435">
        <v>3</v>
      </c>
      <c r="C9" s="435">
        <v>1</v>
      </c>
      <c r="D9" s="435">
        <v>3</v>
      </c>
      <c r="E9" s="435">
        <v>4</v>
      </c>
      <c r="F9" s="435">
        <v>4</v>
      </c>
      <c r="G9" s="435">
        <v>2</v>
      </c>
    </row>
    <row r="10" spans="1:7" ht="15" customHeight="1" x14ac:dyDescent="0.3">
      <c r="A10" s="49" t="s">
        <v>285</v>
      </c>
      <c r="B10" s="435">
        <v>163</v>
      </c>
      <c r="C10" s="435">
        <v>162</v>
      </c>
      <c r="D10" s="435">
        <v>180</v>
      </c>
      <c r="E10" s="435">
        <v>205</v>
      </c>
      <c r="F10" s="435">
        <v>183</v>
      </c>
      <c r="G10" s="435">
        <v>148</v>
      </c>
    </row>
    <row r="11" spans="1:7" ht="15" customHeight="1" x14ac:dyDescent="0.3">
      <c r="A11" s="49" t="s">
        <v>286</v>
      </c>
      <c r="B11" s="435">
        <v>648</v>
      </c>
      <c r="C11" s="435">
        <v>681</v>
      </c>
      <c r="D11" s="435">
        <v>694</v>
      </c>
      <c r="E11" s="435">
        <v>1030</v>
      </c>
      <c r="F11" s="435">
        <v>780</v>
      </c>
      <c r="G11" s="435">
        <v>721</v>
      </c>
    </row>
    <row r="12" spans="1:7" ht="15" customHeight="1" x14ac:dyDescent="0.3">
      <c r="A12" s="49" t="s">
        <v>287</v>
      </c>
      <c r="B12" s="435">
        <v>820</v>
      </c>
      <c r="C12" s="435">
        <v>866</v>
      </c>
      <c r="D12" s="435">
        <v>931</v>
      </c>
      <c r="E12" s="435">
        <v>1251</v>
      </c>
      <c r="F12" s="435">
        <v>952</v>
      </c>
      <c r="G12" s="435">
        <v>947</v>
      </c>
    </row>
    <row r="13" spans="1:7" ht="15" customHeight="1" x14ac:dyDescent="0.3">
      <c r="A13" s="49" t="s">
        <v>288</v>
      </c>
      <c r="B13" s="435">
        <v>205</v>
      </c>
      <c r="C13" s="435">
        <v>248</v>
      </c>
      <c r="D13" s="435">
        <v>250</v>
      </c>
      <c r="E13" s="435">
        <v>362</v>
      </c>
      <c r="F13" s="435">
        <v>289</v>
      </c>
      <c r="G13" s="435">
        <v>277</v>
      </c>
    </row>
    <row r="14" spans="1:7" ht="15" customHeight="1" x14ac:dyDescent="0.3">
      <c r="A14" s="49" t="s">
        <v>289</v>
      </c>
      <c r="B14" s="435">
        <v>68</v>
      </c>
      <c r="C14" s="435">
        <v>46</v>
      </c>
      <c r="D14" s="435">
        <v>81</v>
      </c>
      <c r="E14" s="435">
        <v>88</v>
      </c>
      <c r="F14" s="435">
        <v>54</v>
      </c>
      <c r="G14" s="435">
        <v>78</v>
      </c>
    </row>
    <row r="15" spans="1:7" ht="15" customHeight="1" x14ac:dyDescent="0.3">
      <c r="A15" s="49" t="s">
        <v>290</v>
      </c>
      <c r="B15" s="435">
        <v>29</v>
      </c>
      <c r="C15" s="435">
        <v>25</v>
      </c>
      <c r="D15" s="435">
        <v>28</v>
      </c>
      <c r="E15" s="435">
        <v>33</v>
      </c>
      <c r="F15" s="435">
        <v>22</v>
      </c>
      <c r="G15" s="435">
        <v>18</v>
      </c>
    </row>
    <row r="16" spans="1:7" ht="15" customHeight="1" x14ac:dyDescent="0.3">
      <c r="A16" s="49" t="s">
        <v>291</v>
      </c>
      <c r="B16" s="435">
        <v>8</v>
      </c>
      <c r="C16" s="435">
        <v>14</v>
      </c>
      <c r="D16" s="435">
        <v>11</v>
      </c>
      <c r="E16" s="435">
        <v>11</v>
      </c>
      <c r="F16" s="435">
        <v>11</v>
      </c>
      <c r="G16" s="435">
        <v>9</v>
      </c>
    </row>
    <row r="17" spans="1:7" ht="15" customHeight="1" x14ac:dyDescent="0.3">
      <c r="A17" s="49" t="s">
        <v>292</v>
      </c>
      <c r="B17" s="435">
        <v>4</v>
      </c>
      <c r="C17" s="435">
        <v>7</v>
      </c>
      <c r="D17" s="435">
        <v>7</v>
      </c>
      <c r="E17" s="435">
        <v>7</v>
      </c>
      <c r="F17" s="435">
        <v>0</v>
      </c>
      <c r="G17" s="435">
        <v>3</v>
      </c>
    </row>
    <row r="18" spans="1:7" ht="15" customHeight="1" x14ac:dyDescent="0.3">
      <c r="A18" s="49" t="s">
        <v>293</v>
      </c>
      <c r="B18" s="435">
        <v>1</v>
      </c>
      <c r="C18" s="435">
        <v>3</v>
      </c>
      <c r="D18" s="435">
        <v>1</v>
      </c>
      <c r="E18" s="435">
        <v>3</v>
      </c>
      <c r="F18" s="435">
        <v>1</v>
      </c>
      <c r="G18" s="435">
        <v>2</v>
      </c>
    </row>
    <row r="19" spans="1:7" ht="15" customHeight="1" x14ac:dyDescent="0.3">
      <c r="A19" s="49" t="s">
        <v>294</v>
      </c>
      <c r="B19" s="435">
        <v>1</v>
      </c>
      <c r="C19" s="435">
        <v>1</v>
      </c>
      <c r="D19" s="435">
        <v>1</v>
      </c>
      <c r="E19" s="435">
        <v>1</v>
      </c>
      <c r="F19" s="435">
        <v>1</v>
      </c>
      <c r="G19" s="435">
        <v>4</v>
      </c>
    </row>
    <row r="20" spans="1:7" ht="15" customHeight="1" x14ac:dyDescent="0.3">
      <c r="A20" s="49" t="s">
        <v>295</v>
      </c>
      <c r="B20" s="435">
        <v>0</v>
      </c>
      <c r="C20" s="435">
        <v>0</v>
      </c>
      <c r="D20" s="435">
        <v>0</v>
      </c>
      <c r="E20" s="435">
        <v>0</v>
      </c>
      <c r="F20" s="435">
        <v>1</v>
      </c>
      <c r="G20" s="435">
        <v>0</v>
      </c>
    </row>
    <row r="21" spans="1:7" ht="15" customHeight="1" x14ac:dyDescent="0.3">
      <c r="A21" s="49" t="s">
        <v>454</v>
      </c>
      <c r="B21" s="435">
        <v>0</v>
      </c>
      <c r="C21" s="435">
        <v>1</v>
      </c>
      <c r="D21" s="435">
        <v>0</v>
      </c>
      <c r="E21" s="435">
        <v>0</v>
      </c>
      <c r="F21" s="435">
        <v>0</v>
      </c>
      <c r="G21" s="435">
        <v>0</v>
      </c>
    </row>
    <row r="22" spans="1:7" ht="15" customHeight="1" x14ac:dyDescent="0.3">
      <c r="A22" s="49" t="s">
        <v>455</v>
      </c>
      <c r="B22" s="435">
        <v>0</v>
      </c>
      <c r="C22" s="435">
        <v>0</v>
      </c>
      <c r="D22" s="435">
        <v>0</v>
      </c>
      <c r="E22" s="435">
        <v>0</v>
      </c>
      <c r="F22" s="435">
        <v>0</v>
      </c>
      <c r="G22" s="435">
        <v>0</v>
      </c>
    </row>
    <row r="23" spans="1:7" ht="9.75" customHeight="1" x14ac:dyDescent="0.3">
      <c r="A23" s="49"/>
      <c r="B23" s="435"/>
      <c r="C23" s="435"/>
      <c r="D23" s="435"/>
      <c r="E23" s="435"/>
      <c r="F23" s="435"/>
      <c r="G23" s="435"/>
    </row>
    <row r="24" spans="1:7" ht="14.25" customHeight="1" x14ac:dyDescent="0.3">
      <c r="A24" s="433" t="s">
        <v>445</v>
      </c>
      <c r="B24" s="434">
        <f t="shared" ref="B24:G24" si="1">SUM(B25:B38)</f>
        <v>135</v>
      </c>
      <c r="C24" s="434">
        <f t="shared" si="1"/>
        <v>116</v>
      </c>
      <c r="D24" s="434">
        <f t="shared" si="1"/>
        <v>120</v>
      </c>
      <c r="E24" s="434">
        <f t="shared" si="1"/>
        <v>124</v>
      </c>
      <c r="F24" s="434">
        <f t="shared" si="1"/>
        <v>63</v>
      </c>
      <c r="G24" s="434">
        <f t="shared" si="1"/>
        <v>148</v>
      </c>
    </row>
    <row r="25" spans="1:7" ht="15" customHeight="1" x14ac:dyDescent="0.3">
      <c r="A25" s="49" t="s">
        <v>453</v>
      </c>
      <c r="B25" s="435">
        <v>0</v>
      </c>
      <c r="C25" s="435">
        <v>0</v>
      </c>
      <c r="D25" s="435">
        <v>0</v>
      </c>
      <c r="E25" s="435">
        <v>0</v>
      </c>
      <c r="F25" s="435">
        <v>0</v>
      </c>
      <c r="G25" s="435">
        <v>0</v>
      </c>
    </row>
    <row r="26" spans="1:7" ht="15" customHeight="1" x14ac:dyDescent="0.3">
      <c r="A26" s="49" t="s">
        <v>285</v>
      </c>
      <c r="B26" s="435">
        <v>3</v>
      </c>
      <c r="C26" s="435">
        <v>1</v>
      </c>
      <c r="D26" s="435">
        <v>0</v>
      </c>
      <c r="E26" s="435">
        <v>0</v>
      </c>
      <c r="F26" s="435">
        <v>1</v>
      </c>
      <c r="G26" s="435">
        <v>1</v>
      </c>
    </row>
    <row r="27" spans="1:7" ht="15" customHeight="1" x14ac:dyDescent="0.3">
      <c r="A27" s="49" t="s">
        <v>286</v>
      </c>
      <c r="B27" s="435">
        <v>21</v>
      </c>
      <c r="C27" s="435">
        <v>10</v>
      </c>
      <c r="D27" s="435">
        <v>5</v>
      </c>
      <c r="E27" s="435">
        <v>22</v>
      </c>
      <c r="F27" s="435">
        <v>5</v>
      </c>
      <c r="G27" s="435">
        <v>8</v>
      </c>
    </row>
    <row r="28" spans="1:7" ht="15" customHeight="1" x14ac:dyDescent="0.3">
      <c r="A28" s="49" t="s">
        <v>287</v>
      </c>
      <c r="B28" s="435">
        <v>70</v>
      </c>
      <c r="C28" s="435">
        <v>57</v>
      </c>
      <c r="D28" s="435">
        <v>46</v>
      </c>
      <c r="E28" s="435">
        <v>58</v>
      </c>
      <c r="F28" s="435">
        <v>28</v>
      </c>
      <c r="G28" s="435">
        <v>27</v>
      </c>
    </row>
    <row r="29" spans="1:7" ht="15" customHeight="1" x14ac:dyDescent="0.3">
      <c r="A29" s="49" t="s">
        <v>288</v>
      </c>
      <c r="B29" s="435">
        <v>22</v>
      </c>
      <c r="C29" s="435">
        <v>31</v>
      </c>
      <c r="D29" s="435">
        <v>40</v>
      </c>
      <c r="E29" s="435">
        <v>32</v>
      </c>
      <c r="F29" s="435">
        <v>20</v>
      </c>
      <c r="G29" s="435">
        <v>44</v>
      </c>
    </row>
    <row r="30" spans="1:7" ht="15" customHeight="1" x14ac:dyDescent="0.3">
      <c r="A30" s="49" t="s">
        <v>289</v>
      </c>
      <c r="B30" s="435">
        <v>12</v>
      </c>
      <c r="C30" s="435">
        <v>8</v>
      </c>
      <c r="D30" s="435">
        <v>17</v>
      </c>
      <c r="E30" s="435">
        <v>6</v>
      </c>
      <c r="F30" s="435">
        <v>3</v>
      </c>
      <c r="G30" s="435">
        <v>46</v>
      </c>
    </row>
    <row r="31" spans="1:7" ht="15" customHeight="1" x14ac:dyDescent="0.3">
      <c r="A31" s="49" t="s">
        <v>290</v>
      </c>
      <c r="B31" s="435">
        <v>5</v>
      </c>
      <c r="C31" s="435">
        <v>6</v>
      </c>
      <c r="D31" s="435">
        <v>6</v>
      </c>
      <c r="E31" s="435">
        <v>4</v>
      </c>
      <c r="F31" s="435">
        <v>4</v>
      </c>
      <c r="G31" s="435">
        <v>15</v>
      </c>
    </row>
    <row r="32" spans="1:7" ht="15" customHeight="1" x14ac:dyDescent="0.3">
      <c r="A32" s="49" t="s">
        <v>291</v>
      </c>
      <c r="B32" s="435">
        <v>2</v>
      </c>
      <c r="C32" s="435">
        <v>3</v>
      </c>
      <c r="D32" s="435">
        <v>1</v>
      </c>
      <c r="E32" s="435">
        <v>1</v>
      </c>
      <c r="F32" s="435">
        <v>0</v>
      </c>
      <c r="G32" s="435">
        <v>3</v>
      </c>
    </row>
    <row r="33" spans="1:7" ht="15" customHeight="1" x14ac:dyDescent="0.3">
      <c r="A33" s="49" t="s">
        <v>292</v>
      </c>
      <c r="B33" s="435">
        <v>0</v>
      </c>
      <c r="C33" s="435">
        <v>0</v>
      </c>
      <c r="D33" s="435">
        <v>2</v>
      </c>
      <c r="E33" s="435">
        <v>0</v>
      </c>
      <c r="F33" s="435">
        <v>1</v>
      </c>
      <c r="G33" s="435">
        <v>2</v>
      </c>
    </row>
    <row r="34" spans="1:7" ht="15" customHeight="1" x14ac:dyDescent="0.3">
      <c r="A34" s="49" t="s">
        <v>293</v>
      </c>
      <c r="B34" s="435">
        <v>0</v>
      </c>
      <c r="C34" s="435">
        <v>0</v>
      </c>
      <c r="D34" s="435">
        <v>1</v>
      </c>
      <c r="E34" s="435">
        <v>0</v>
      </c>
      <c r="F34" s="435">
        <v>0</v>
      </c>
      <c r="G34" s="435">
        <v>2</v>
      </c>
    </row>
    <row r="35" spans="1:7" ht="15" customHeight="1" x14ac:dyDescent="0.3">
      <c r="A35" s="49" t="s">
        <v>294</v>
      </c>
      <c r="B35" s="435">
        <v>0</v>
      </c>
      <c r="C35" s="435">
        <v>0</v>
      </c>
      <c r="D35" s="435">
        <v>1</v>
      </c>
      <c r="E35" s="435">
        <v>1</v>
      </c>
      <c r="F35" s="435">
        <v>1</v>
      </c>
      <c r="G35" s="435">
        <v>0</v>
      </c>
    </row>
    <row r="36" spans="1:7" ht="15" customHeight="1" x14ac:dyDescent="0.3">
      <c r="A36" s="49" t="s">
        <v>295</v>
      </c>
      <c r="B36" s="435">
        <v>0</v>
      </c>
      <c r="C36" s="435">
        <v>0</v>
      </c>
      <c r="D36" s="435">
        <v>0</v>
      </c>
      <c r="E36" s="435">
        <v>0</v>
      </c>
      <c r="F36" s="435">
        <v>0</v>
      </c>
      <c r="G36" s="435">
        <v>0</v>
      </c>
    </row>
    <row r="37" spans="1:7" ht="15" customHeight="1" x14ac:dyDescent="0.3">
      <c r="A37" s="49" t="s">
        <v>454</v>
      </c>
      <c r="B37" s="435">
        <v>0</v>
      </c>
      <c r="C37" s="435">
        <v>0</v>
      </c>
      <c r="D37" s="435">
        <v>1</v>
      </c>
      <c r="E37" s="435">
        <v>0</v>
      </c>
      <c r="F37" s="435">
        <v>0</v>
      </c>
      <c r="G37" s="435">
        <v>0</v>
      </c>
    </row>
    <row r="38" spans="1:7" ht="15" customHeight="1" x14ac:dyDescent="0.3">
      <c r="A38" s="49" t="s">
        <v>455</v>
      </c>
      <c r="B38" s="435">
        <v>0</v>
      </c>
      <c r="C38" s="435">
        <v>0</v>
      </c>
      <c r="D38" s="435">
        <v>0</v>
      </c>
      <c r="E38" s="435">
        <v>0</v>
      </c>
      <c r="F38" s="435">
        <v>0</v>
      </c>
      <c r="G38" s="435">
        <v>0</v>
      </c>
    </row>
    <row r="39" spans="1:7" ht="9.75" customHeight="1" x14ac:dyDescent="0.3">
      <c r="A39" s="321"/>
      <c r="B39" s="51"/>
      <c r="C39" s="51"/>
      <c r="D39" s="51"/>
      <c r="E39" s="51"/>
      <c r="F39" s="51"/>
      <c r="G39" s="51"/>
    </row>
    <row r="40" spans="1:7" ht="14.25" customHeight="1" x14ac:dyDescent="0.3">
      <c r="A40" s="433" t="s">
        <v>446</v>
      </c>
      <c r="B40" s="434">
        <f t="shared" ref="B40:G40" si="2">SUM(B41:B54)</f>
        <v>62</v>
      </c>
      <c r="C40" s="434">
        <f t="shared" si="2"/>
        <v>79</v>
      </c>
      <c r="D40" s="434">
        <f t="shared" si="2"/>
        <v>80</v>
      </c>
      <c r="E40" s="434">
        <f t="shared" si="2"/>
        <v>66</v>
      </c>
      <c r="F40" s="434">
        <f t="shared" si="2"/>
        <v>34</v>
      </c>
      <c r="G40" s="434">
        <f t="shared" si="2"/>
        <v>58</v>
      </c>
    </row>
    <row r="41" spans="1:7" ht="15" customHeight="1" x14ac:dyDescent="0.3">
      <c r="A41" s="49" t="s">
        <v>453</v>
      </c>
      <c r="B41" s="435">
        <v>0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</row>
    <row r="42" spans="1:7" ht="15" customHeight="1" x14ac:dyDescent="0.3">
      <c r="A42" s="49" t="s">
        <v>285</v>
      </c>
      <c r="B42" s="435">
        <v>4</v>
      </c>
      <c r="C42" s="435">
        <v>4</v>
      </c>
      <c r="D42" s="435">
        <v>9</v>
      </c>
      <c r="E42" s="435">
        <v>11</v>
      </c>
      <c r="F42" s="435">
        <v>1</v>
      </c>
      <c r="G42" s="435">
        <v>1</v>
      </c>
    </row>
    <row r="43" spans="1:7" ht="15" customHeight="1" x14ac:dyDescent="0.3">
      <c r="A43" s="49" t="s">
        <v>286</v>
      </c>
      <c r="B43" s="435">
        <v>15</v>
      </c>
      <c r="C43" s="435">
        <v>25</v>
      </c>
      <c r="D43" s="435">
        <v>20</v>
      </c>
      <c r="E43" s="435">
        <v>20</v>
      </c>
      <c r="F43" s="435">
        <v>5</v>
      </c>
      <c r="G43" s="435">
        <v>18</v>
      </c>
    </row>
    <row r="44" spans="1:7" ht="15" customHeight="1" x14ac:dyDescent="0.3">
      <c r="A44" s="49" t="s">
        <v>287</v>
      </c>
      <c r="B44" s="435">
        <v>25</v>
      </c>
      <c r="C44" s="435">
        <v>30</v>
      </c>
      <c r="D44" s="435">
        <v>37</v>
      </c>
      <c r="E44" s="435">
        <v>20</v>
      </c>
      <c r="F44" s="435">
        <v>15</v>
      </c>
      <c r="G44" s="435">
        <v>31</v>
      </c>
    </row>
    <row r="45" spans="1:7" ht="15" customHeight="1" x14ac:dyDescent="0.3">
      <c r="A45" s="49" t="s">
        <v>288</v>
      </c>
      <c r="B45" s="435">
        <v>10</v>
      </c>
      <c r="C45" s="435">
        <v>12</v>
      </c>
      <c r="D45" s="435">
        <v>9</v>
      </c>
      <c r="E45" s="435">
        <v>10</v>
      </c>
      <c r="F45" s="435">
        <v>9</v>
      </c>
      <c r="G45" s="435">
        <v>5</v>
      </c>
    </row>
    <row r="46" spans="1:7" ht="15" customHeight="1" x14ac:dyDescent="0.3">
      <c r="A46" s="49" t="s">
        <v>289</v>
      </c>
      <c r="B46" s="435">
        <v>7</v>
      </c>
      <c r="C46" s="435">
        <v>3</v>
      </c>
      <c r="D46" s="435">
        <v>2</v>
      </c>
      <c r="E46" s="435">
        <v>2</v>
      </c>
      <c r="F46" s="435">
        <v>1</v>
      </c>
      <c r="G46" s="435">
        <v>2</v>
      </c>
    </row>
    <row r="47" spans="1:7" ht="15" customHeight="1" x14ac:dyDescent="0.3">
      <c r="A47" s="49" t="s">
        <v>290</v>
      </c>
      <c r="B47" s="435">
        <v>1</v>
      </c>
      <c r="C47" s="435">
        <v>4</v>
      </c>
      <c r="D47" s="435">
        <v>1</v>
      </c>
      <c r="E47" s="435">
        <v>2</v>
      </c>
      <c r="F47" s="435">
        <v>2</v>
      </c>
      <c r="G47" s="435">
        <v>1</v>
      </c>
    </row>
    <row r="48" spans="1:7" ht="15" customHeight="1" x14ac:dyDescent="0.3">
      <c r="A48" s="49" t="s">
        <v>291</v>
      </c>
      <c r="B48" s="435">
        <v>0</v>
      </c>
      <c r="C48" s="435">
        <v>0</v>
      </c>
      <c r="D48" s="435">
        <v>1</v>
      </c>
      <c r="E48" s="435">
        <v>1</v>
      </c>
      <c r="F48" s="435">
        <v>0</v>
      </c>
      <c r="G48" s="435">
        <v>0</v>
      </c>
    </row>
    <row r="49" spans="1:9" ht="15" customHeight="1" x14ac:dyDescent="0.3">
      <c r="A49" s="49" t="s">
        <v>292</v>
      </c>
      <c r="B49" s="435">
        <v>0</v>
      </c>
      <c r="C49" s="435">
        <v>1</v>
      </c>
      <c r="D49" s="435">
        <v>1</v>
      </c>
      <c r="E49" s="435">
        <v>0</v>
      </c>
      <c r="F49" s="435">
        <v>0</v>
      </c>
      <c r="G49" s="435">
        <v>0</v>
      </c>
    </row>
    <row r="50" spans="1:9" ht="15" customHeight="1" x14ac:dyDescent="0.3">
      <c r="A50" s="49" t="s">
        <v>293</v>
      </c>
      <c r="B50" s="435">
        <v>0</v>
      </c>
      <c r="C50" s="435">
        <v>0</v>
      </c>
      <c r="D50" s="435">
        <v>0</v>
      </c>
      <c r="E50" s="435">
        <v>0</v>
      </c>
      <c r="F50" s="435">
        <v>0</v>
      </c>
      <c r="G50" s="435">
        <v>0</v>
      </c>
    </row>
    <row r="51" spans="1:9" ht="15" customHeight="1" x14ac:dyDescent="0.3">
      <c r="A51" s="49" t="s">
        <v>294</v>
      </c>
      <c r="B51" s="435">
        <v>0</v>
      </c>
      <c r="C51" s="435">
        <v>0</v>
      </c>
      <c r="D51" s="435">
        <v>0</v>
      </c>
      <c r="E51" s="435">
        <v>0</v>
      </c>
      <c r="F51" s="435">
        <v>1</v>
      </c>
      <c r="G51" s="435">
        <v>0</v>
      </c>
    </row>
    <row r="52" spans="1:9" ht="15" customHeight="1" x14ac:dyDescent="0.3">
      <c r="A52" s="49" t="s">
        <v>295</v>
      </c>
      <c r="B52" s="435">
        <v>0</v>
      </c>
      <c r="C52" s="435">
        <v>0</v>
      </c>
      <c r="D52" s="435">
        <v>0</v>
      </c>
      <c r="E52" s="435">
        <v>0</v>
      </c>
      <c r="F52" s="435">
        <v>0</v>
      </c>
      <c r="G52" s="435">
        <v>0</v>
      </c>
    </row>
    <row r="53" spans="1:9" ht="15" customHeight="1" x14ac:dyDescent="0.3">
      <c r="A53" s="49" t="s">
        <v>454</v>
      </c>
      <c r="B53" s="435">
        <v>0</v>
      </c>
      <c r="C53" s="435">
        <v>0</v>
      </c>
      <c r="D53" s="435">
        <v>0</v>
      </c>
      <c r="E53" s="435">
        <v>0</v>
      </c>
      <c r="F53" s="435">
        <v>0</v>
      </c>
      <c r="G53" s="435">
        <v>0</v>
      </c>
    </row>
    <row r="54" spans="1:9" ht="15" customHeight="1" x14ac:dyDescent="0.3">
      <c r="A54" s="49" t="s">
        <v>455</v>
      </c>
      <c r="B54" s="435">
        <v>0</v>
      </c>
      <c r="C54" s="435">
        <v>0</v>
      </c>
      <c r="D54" s="435">
        <v>0</v>
      </c>
      <c r="E54" s="435">
        <v>0</v>
      </c>
      <c r="F54" s="435">
        <v>0</v>
      </c>
      <c r="G54" s="435">
        <v>0</v>
      </c>
    </row>
    <row r="55" spans="1:9" ht="3.75" customHeight="1" x14ac:dyDescent="0.3"/>
    <row r="56" spans="1:9" ht="3.75" customHeight="1" x14ac:dyDescent="0.3">
      <c r="A56" s="451"/>
      <c r="B56" s="452"/>
      <c r="C56" s="452"/>
      <c r="D56" s="452"/>
      <c r="E56" s="452"/>
      <c r="F56" s="452"/>
      <c r="G56" s="452"/>
    </row>
    <row r="57" spans="1:9" ht="14.25" customHeight="1" x14ac:dyDescent="0.3">
      <c r="A57" s="433" t="s">
        <v>111</v>
      </c>
      <c r="B57" s="434">
        <f t="shared" ref="B57:G57" si="3">SUM(B58:B71)</f>
        <v>2147</v>
      </c>
      <c r="C57" s="434">
        <f t="shared" si="3"/>
        <v>2250</v>
      </c>
      <c r="D57" s="434">
        <f t="shared" si="3"/>
        <v>2387</v>
      </c>
      <c r="E57" s="434">
        <f t="shared" si="3"/>
        <v>3185</v>
      </c>
      <c r="F57" s="434">
        <f t="shared" si="3"/>
        <v>2395</v>
      </c>
      <c r="G57" s="434">
        <f t="shared" si="3"/>
        <v>2415</v>
      </c>
      <c r="H57" s="437"/>
      <c r="I57" s="437"/>
    </row>
    <row r="58" spans="1:9" ht="15" customHeight="1" x14ac:dyDescent="0.3">
      <c r="A58" s="49" t="s">
        <v>453</v>
      </c>
      <c r="B58" s="435">
        <f t="shared" ref="B58:G71" si="4">SUM(B41,B25,B9)</f>
        <v>3</v>
      </c>
      <c r="C58" s="435">
        <f t="shared" si="4"/>
        <v>1</v>
      </c>
      <c r="D58" s="435">
        <f t="shared" si="4"/>
        <v>3</v>
      </c>
      <c r="E58" s="435">
        <f t="shared" si="4"/>
        <v>4</v>
      </c>
      <c r="F58" s="435">
        <f t="shared" si="4"/>
        <v>4</v>
      </c>
      <c r="G58" s="435">
        <f t="shared" si="4"/>
        <v>2</v>
      </c>
      <c r="H58" s="437"/>
      <c r="I58" s="437"/>
    </row>
    <row r="59" spans="1:9" ht="15" customHeight="1" x14ac:dyDescent="0.3">
      <c r="A59" s="49" t="s">
        <v>285</v>
      </c>
      <c r="B59" s="435">
        <f t="shared" si="4"/>
        <v>170</v>
      </c>
      <c r="C59" s="435">
        <f t="shared" si="4"/>
        <v>167</v>
      </c>
      <c r="D59" s="435">
        <f t="shared" si="4"/>
        <v>189</v>
      </c>
      <c r="E59" s="435">
        <f t="shared" si="4"/>
        <v>216</v>
      </c>
      <c r="F59" s="435">
        <f t="shared" si="4"/>
        <v>185</v>
      </c>
      <c r="G59" s="435">
        <f t="shared" si="4"/>
        <v>150</v>
      </c>
      <c r="H59" s="437"/>
      <c r="I59" s="437"/>
    </row>
    <row r="60" spans="1:9" ht="15" customHeight="1" x14ac:dyDescent="0.3">
      <c r="A60" s="49" t="s">
        <v>286</v>
      </c>
      <c r="B60" s="435">
        <f t="shared" si="4"/>
        <v>684</v>
      </c>
      <c r="C60" s="435">
        <f t="shared" si="4"/>
        <v>716</v>
      </c>
      <c r="D60" s="435">
        <f t="shared" si="4"/>
        <v>719</v>
      </c>
      <c r="E60" s="435">
        <f t="shared" si="4"/>
        <v>1072</v>
      </c>
      <c r="F60" s="435">
        <f t="shared" si="4"/>
        <v>790</v>
      </c>
      <c r="G60" s="435">
        <f t="shared" si="4"/>
        <v>747</v>
      </c>
      <c r="H60" s="437"/>
      <c r="I60" s="437"/>
    </row>
    <row r="61" spans="1:9" ht="15" customHeight="1" x14ac:dyDescent="0.3">
      <c r="A61" s="49" t="s">
        <v>287</v>
      </c>
      <c r="B61" s="435">
        <f t="shared" si="4"/>
        <v>915</v>
      </c>
      <c r="C61" s="435">
        <f t="shared" si="4"/>
        <v>953</v>
      </c>
      <c r="D61" s="435">
        <f t="shared" si="4"/>
        <v>1014</v>
      </c>
      <c r="E61" s="435">
        <f t="shared" si="4"/>
        <v>1329</v>
      </c>
      <c r="F61" s="435">
        <f t="shared" si="4"/>
        <v>995</v>
      </c>
      <c r="G61" s="435">
        <f t="shared" si="4"/>
        <v>1005</v>
      </c>
      <c r="H61" s="437"/>
      <c r="I61" s="437"/>
    </row>
    <row r="62" spans="1:9" ht="15" customHeight="1" x14ac:dyDescent="0.3">
      <c r="A62" s="49" t="s">
        <v>288</v>
      </c>
      <c r="B62" s="435">
        <f t="shared" si="4"/>
        <v>237</v>
      </c>
      <c r="C62" s="435">
        <f t="shared" si="4"/>
        <v>291</v>
      </c>
      <c r="D62" s="435">
        <f t="shared" si="4"/>
        <v>299</v>
      </c>
      <c r="E62" s="435">
        <f t="shared" si="4"/>
        <v>404</v>
      </c>
      <c r="F62" s="435">
        <f t="shared" si="4"/>
        <v>318</v>
      </c>
      <c r="G62" s="435">
        <f t="shared" si="4"/>
        <v>326</v>
      </c>
      <c r="H62" s="437"/>
      <c r="I62" s="437"/>
    </row>
    <row r="63" spans="1:9" ht="15" customHeight="1" x14ac:dyDescent="0.3">
      <c r="A63" s="49" t="s">
        <v>289</v>
      </c>
      <c r="B63" s="435">
        <f t="shared" si="4"/>
        <v>87</v>
      </c>
      <c r="C63" s="435">
        <f t="shared" si="4"/>
        <v>57</v>
      </c>
      <c r="D63" s="435">
        <f t="shared" si="4"/>
        <v>100</v>
      </c>
      <c r="E63" s="435">
        <f t="shared" si="4"/>
        <v>96</v>
      </c>
      <c r="F63" s="435">
        <f t="shared" si="4"/>
        <v>58</v>
      </c>
      <c r="G63" s="435">
        <f t="shared" si="4"/>
        <v>126</v>
      </c>
      <c r="H63" s="437"/>
      <c r="I63" s="437"/>
    </row>
    <row r="64" spans="1:9" ht="15" customHeight="1" x14ac:dyDescent="0.3">
      <c r="A64" s="49" t="s">
        <v>290</v>
      </c>
      <c r="B64" s="435">
        <f t="shared" si="4"/>
        <v>35</v>
      </c>
      <c r="C64" s="435">
        <f t="shared" si="4"/>
        <v>35</v>
      </c>
      <c r="D64" s="435">
        <f t="shared" si="4"/>
        <v>35</v>
      </c>
      <c r="E64" s="435">
        <f t="shared" si="4"/>
        <v>39</v>
      </c>
      <c r="F64" s="435">
        <f t="shared" si="4"/>
        <v>28</v>
      </c>
      <c r="G64" s="435">
        <f t="shared" si="4"/>
        <v>34</v>
      </c>
      <c r="H64" s="437"/>
      <c r="I64" s="437"/>
    </row>
    <row r="65" spans="1:9" ht="15" customHeight="1" x14ac:dyDescent="0.3">
      <c r="A65" s="49" t="s">
        <v>291</v>
      </c>
      <c r="B65" s="435">
        <f t="shared" si="4"/>
        <v>10</v>
      </c>
      <c r="C65" s="435">
        <f t="shared" si="4"/>
        <v>17</v>
      </c>
      <c r="D65" s="435">
        <f t="shared" si="4"/>
        <v>13</v>
      </c>
      <c r="E65" s="435">
        <f t="shared" si="4"/>
        <v>13</v>
      </c>
      <c r="F65" s="435">
        <f t="shared" si="4"/>
        <v>11</v>
      </c>
      <c r="G65" s="435">
        <f t="shared" si="4"/>
        <v>12</v>
      </c>
      <c r="H65" s="437"/>
      <c r="I65" s="437"/>
    </row>
    <row r="66" spans="1:9" ht="15" customHeight="1" x14ac:dyDescent="0.3">
      <c r="A66" s="49" t="s">
        <v>292</v>
      </c>
      <c r="B66" s="435">
        <f t="shared" si="4"/>
        <v>4</v>
      </c>
      <c r="C66" s="435">
        <f t="shared" si="4"/>
        <v>8</v>
      </c>
      <c r="D66" s="435">
        <f t="shared" si="4"/>
        <v>10</v>
      </c>
      <c r="E66" s="435">
        <f t="shared" si="4"/>
        <v>7</v>
      </c>
      <c r="F66" s="435">
        <f t="shared" si="4"/>
        <v>1</v>
      </c>
      <c r="G66" s="435">
        <f t="shared" si="4"/>
        <v>5</v>
      </c>
      <c r="H66" s="437"/>
      <c r="I66" s="437"/>
    </row>
    <row r="67" spans="1:9" ht="15" customHeight="1" x14ac:dyDescent="0.3">
      <c r="A67" s="49" t="s">
        <v>293</v>
      </c>
      <c r="B67" s="435">
        <f t="shared" si="4"/>
        <v>1</v>
      </c>
      <c r="C67" s="435">
        <f t="shared" si="4"/>
        <v>3</v>
      </c>
      <c r="D67" s="435">
        <f t="shared" si="4"/>
        <v>2</v>
      </c>
      <c r="E67" s="435">
        <f t="shared" si="4"/>
        <v>3</v>
      </c>
      <c r="F67" s="435">
        <f t="shared" si="4"/>
        <v>1</v>
      </c>
      <c r="G67" s="435">
        <f t="shared" si="4"/>
        <v>4</v>
      </c>
      <c r="H67" s="437"/>
      <c r="I67" s="437"/>
    </row>
    <row r="68" spans="1:9" ht="15" customHeight="1" x14ac:dyDescent="0.3">
      <c r="A68" s="49" t="s">
        <v>294</v>
      </c>
      <c r="B68" s="435">
        <f t="shared" si="4"/>
        <v>1</v>
      </c>
      <c r="C68" s="435">
        <f t="shared" si="4"/>
        <v>1</v>
      </c>
      <c r="D68" s="435">
        <f t="shared" si="4"/>
        <v>2</v>
      </c>
      <c r="E68" s="435">
        <f t="shared" si="4"/>
        <v>2</v>
      </c>
      <c r="F68" s="435">
        <f t="shared" si="4"/>
        <v>3</v>
      </c>
      <c r="G68" s="435">
        <f t="shared" si="4"/>
        <v>4</v>
      </c>
      <c r="H68" s="437"/>
      <c r="I68" s="437"/>
    </row>
    <row r="69" spans="1:9" ht="15" customHeight="1" x14ac:dyDescent="0.3">
      <c r="A69" s="49" t="s">
        <v>295</v>
      </c>
      <c r="B69" s="435">
        <f t="shared" si="4"/>
        <v>0</v>
      </c>
      <c r="C69" s="435">
        <f t="shared" si="4"/>
        <v>0</v>
      </c>
      <c r="D69" s="435">
        <f t="shared" si="4"/>
        <v>0</v>
      </c>
      <c r="E69" s="435">
        <f t="shared" si="4"/>
        <v>0</v>
      </c>
      <c r="F69" s="435">
        <f t="shared" si="4"/>
        <v>1</v>
      </c>
      <c r="G69" s="435">
        <f t="shared" si="4"/>
        <v>0</v>
      </c>
      <c r="H69" s="437"/>
      <c r="I69" s="437"/>
    </row>
    <row r="70" spans="1:9" ht="15" customHeight="1" x14ac:dyDescent="0.3">
      <c r="A70" s="49" t="s">
        <v>454</v>
      </c>
      <c r="B70" s="435">
        <f t="shared" si="4"/>
        <v>0</v>
      </c>
      <c r="C70" s="435">
        <f t="shared" si="4"/>
        <v>1</v>
      </c>
      <c r="D70" s="435">
        <f t="shared" si="4"/>
        <v>1</v>
      </c>
      <c r="E70" s="435">
        <f t="shared" si="4"/>
        <v>0</v>
      </c>
      <c r="F70" s="435">
        <f t="shared" si="4"/>
        <v>0</v>
      </c>
      <c r="G70" s="435">
        <f t="shared" si="4"/>
        <v>0</v>
      </c>
      <c r="H70" s="437"/>
      <c r="I70" s="437"/>
    </row>
    <row r="71" spans="1:9" ht="15" customHeight="1" x14ac:dyDescent="0.3">
      <c r="A71" s="49" t="s">
        <v>455</v>
      </c>
      <c r="B71" s="435">
        <f t="shared" si="4"/>
        <v>0</v>
      </c>
      <c r="C71" s="435">
        <f t="shared" si="4"/>
        <v>0</v>
      </c>
      <c r="D71" s="435">
        <f t="shared" si="4"/>
        <v>0</v>
      </c>
      <c r="E71" s="435">
        <f t="shared" si="4"/>
        <v>0</v>
      </c>
      <c r="F71" s="435">
        <f t="shared" si="4"/>
        <v>0</v>
      </c>
      <c r="G71" s="435">
        <f t="shared" si="4"/>
        <v>0</v>
      </c>
      <c r="H71" s="437"/>
      <c r="I71" s="437"/>
    </row>
    <row r="72" spans="1:9" ht="3.75" customHeight="1" x14ac:dyDescent="0.3">
      <c r="A72" s="233"/>
      <c r="B72" s="453"/>
      <c r="C72" s="453"/>
      <c r="D72" s="453"/>
      <c r="E72" s="453"/>
      <c r="F72" s="453"/>
      <c r="G72" s="453"/>
    </row>
    <row r="73" spans="1:9" ht="10.5" customHeight="1" x14ac:dyDescent="0.3"/>
    <row r="74" spans="1:9" ht="15.75" customHeight="1" x14ac:dyDescent="0.3">
      <c r="F74" s="442"/>
      <c r="G74" s="442" t="s">
        <v>447</v>
      </c>
    </row>
    <row r="75" spans="1:9" ht="15.75" customHeight="1" x14ac:dyDescent="0.3">
      <c r="F75" s="443"/>
      <c r="G75" s="443" t="s">
        <v>448</v>
      </c>
    </row>
    <row r="76" spans="1:9" ht="21" customHeight="1" x14ac:dyDescent="0.3">
      <c r="D76" s="454"/>
    </row>
    <row r="77" spans="1:9" x14ac:dyDescent="0.3">
      <c r="D77" s="454"/>
    </row>
    <row r="78" spans="1:9" x14ac:dyDescent="0.3">
      <c r="D78" s="454"/>
    </row>
    <row r="79" spans="1:9" x14ac:dyDescent="0.3">
      <c r="D79" s="454"/>
    </row>
    <row r="80" spans="1:9" x14ac:dyDescent="0.3">
      <c r="D80" s="454"/>
    </row>
    <row r="81" spans="4:4" x14ac:dyDescent="0.3">
      <c r="D81" s="454"/>
    </row>
    <row r="82" spans="4:4" x14ac:dyDescent="0.3">
      <c r="D82" s="454"/>
    </row>
    <row r="83" spans="4:4" x14ac:dyDescent="0.3">
      <c r="D83" s="454"/>
    </row>
    <row r="84" spans="4:4" x14ac:dyDescent="0.3">
      <c r="D84" s="454"/>
    </row>
    <row r="85" spans="4:4" x14ac:dyDescent="0.3">
      <c r="D85" s="454"/>
    </row>
    <row r="86" spans="4:4" x14ac:dyDescent="0.3">
      <c r="D86" s="454"/>
    </row>
    <row r="87" spans="4:4" x14ac:dyDescent="0.3">
      <c r="D87" s="454"/>
    </row>
    <row r="88" spans="4:4" x14ac:dyDescent="0.3">
      <c r="D88" s="454"/>
    </row>
    <row r="89" spans="4:4" x14ac:dyDescent="0.3">
      <c r="D89" s="454"/>
    </row>
    <row r="90" spans="4:4" x14ac:dyDescent="0.3">
      <c r="D90" s="454"/>
    </row>
    <row r="91" spans="4:4" x14ac:dyDescent="0.3">
      <c r="D91" s="454"/>
    </row>
    <row r="92" spans="4:4" x14ac:dyDescent="0.3">
      <c r="D92" s="454"/>
    </row>
    <row r="93" spans="4:4" x14ac:dyDescent="0.3">
      <c r="D93" s="454"/>
    </row>
    <row r="94" spans="4:4" x14ac:dyDescent="0.3">
      <c r="D94" s="454"/>
    </row>
    <row r="95" spans="4:4" x14ac:dyDescent="0.3">
      <c r="D95" s="454"/>
    </row>
    <row r="96" spans="4:4" x14ac:dyDescent="0.3">
      <c r="D96" s="454"/>
    </row>
    <row r="97" spans="4:4" x14ac:dyDescent="0.3">
      <c r="D97" s="454"/>
    </row>
    <row r="98" spans="4:4" x14ac:dyDescent="0.3">
      <c r="D98" s="454"/>
    </row>
    <row r="99" spans="4:4" x14ac:dyDescent="0.3">
      <c r="D99" s="454"/>
    </row>
    <row r="100" spans="4:4" x14ac:dyDescent="0.3">
      <c r="D100" s="454"/>
    </row>
    <row r="101" spans="4:4" x14ac:dyDescent="0.3">
      <c r="D101" s="454"/>
    </row>
    <row r="102" spans="4:4" x14ac:dyDescent="0.3">
      <c r="D102" s="454"/>
    </row>
    <row r="103" spans="4:4" x14ac:dyDescent="0.3">
      <c r="D103" s="454"/>
    </row>
    <row r="104" spans="4:4" x14ac:dyDescent="0.3">
      <c r="D104" s="454"/>
    </row>
    <row r="105" spans="4:4" x14ac:dyDescent="0.3">
      <c r="D105" s="454"/>
    </row>
    <row r="106" spans="4:4" x14ac:dyDescent="0.3">
      <c r="D106" s="454"/>
    </row>
    <row r="107" spans="4:4" x14ac:dyDescent="0.3">
      <c r="D107" s="454"/>
    </row>
    <row r="108" spans="4:4" x14ac:dyDescent="0.3">
      <c r="D108" s="454"/>
    </row>
    <row r="109" spans="4:4" x14ac:dyDescent="0.3">
      <c r="D109" s="454"/>
    </row>
  </sheetData>
  <sheetProtection selectLockedCells="1" selectUnlockedCells="1"/>
  <mergeCells count="1">
    <mergeCell ref="B5:G5"/>
  </mergeCells>
  <printOptions horizontalCentered="1"/>
  <pageMargins left="0.7" right="0.7" top="0.75" bottom="0.75" header="0.3" footer="0.3"/>
  <pageSetup paperSize="9" scale="67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fitToPage="1"/>
  </sheetPr>
  <dimension ref="A1:K56"/>
  <sheetViews>
    <sheetView view="pageBreakPreview" topLeftCell="A4" zoomScale="70" zoomScaleSheetLayoutView="70" workbookViewId="0">
      <selection activeCell="G34" sqref="G34"/>
    </sheetView>
  </sheetViews>
  <sheetFormatPr defaultColWidth="11.44140625" defaultRowHeight="17.399999999999999" x14ac:dyDescent="0.35"/>
  <cols>
    <col min="1" max="1" width="20.88671875" style="1" customWidth="1"/>
    <col min="2" max="2" width="22.44140625" style="1" customWidth="1"/>
    <col min="3" max="7" width="11" style="4" customWidth="1"/>
    <col min="8" max="8" width="11" style="159" customWidth="1"/>
    <col min="9" max="16384" width="11.44140625" style="1"/>
  </cols>
  <sheetData>
    <row r="1" spans="1:11" ht="21.75" customHeight="1" x14ac:dyDescent="0.35">
      <c r="A1" s="27" t="s">
        <v>134</v>
      </c>
      <c r="B1" s="69" t="s">
        <v>153</v>
      </c>
      <c r="C1" s="29"/>
      <c r="D1" s="30"/>
      <c r="E1" s="30"/>
      <c r="F1" s="30"/>
      <c r="G1" s="30"/>
      <c r="H1" s="157"/>
    </row>
    <row r="2" spans="1:11" ht="21.75" customHeight="1" x14ac:dyDescent="0.35">
      <c r="A2" s="31" t="s">
        <v>217</v>
      </c>
      <c r="B2" s="32" t="s">
        <v>207</v>
      </c>
      <c r="C2" s="29"/>
      <c r="D2" s="33"/>
      <c r="E2" s="33"/>
      <c r="F2" s="33"/>
      <c r="G2" s="33"/>
      <c r="H2" s="157"/>
    </row>
    <row r="3" spans="1:11" ht="21.75" customHeight="1" x14ac:dyDescent="0.35">
      <c r="A3" s="31"/>
      <c r="B3" s="32"/>
      <c r="C3" s="29"/>
      <c r="D3" s="33"/>
      <c r="E3" s="33"/>
      <c r="F3" s="33"/>
      <c r="G3" s="33"/>
      <c r="H3" s="157"/>
    </row>
    <row r="4" spans="1:11" ht="21.75" customHeight="1" x14ac:dyDescent="0.3">
      <c r="C4" s="1"/>
      <c r="D4" s="1"/>
      <c r="E4" s="1"/>
      <c r="F4" s="1"/>
      <c r="G4" s="66"/>
      <c r="H4" s="158" t="s">
        <v>235</v>
      </c>
    </row>
    <row r="5" spans="1:11" ht="21.75" customHeight="1" x14ac:dyDescent="0.3">
      <c r="A5" s="36" t="s">
        <v>4</v>
      </c>
      <c r="B5" s="37" t="s">
        <v>5</v>
      </c>
      <c r="C5" s="203" t="s">
        <v>219</v>
      </c>
      <c r="D5" s="204"/>
      <c r="E5" s="204"/>
      <c r="F5" s="204"/>
      <c r="G5" s="204"/>
      <c r="H5" s="204"/>
    </row>
    <row r="6" spans="1:11" ht="21.75" customHeight="1" x14ac:dyDescent="0.3">
      <c r="A6" s="38" t="s">
        <v>6</v>
      </c>
      <c r="B6" s="39" t="s">
        <v>7</v>
      </c>
      <c r="C6" s="64">
        <v>2017</v>
      </c>
      <c r="D6" s="64">
        <v>2018</v>
      </c>
      <c r="E6" s="64">
        <v>2019</v>
      </c>
      <c r="F6" s="64">
        <v>2020</v>
      </c>
      <c r="G6" s="64">
        <v>2021</v>
      </c>
      <c r="H6" s="64">
        <v>2022</v>
      </c>
    </row>
    <row r="7" spans="1:11" ht="7.5" customHeight="1" x14ac:dyDescent="0.35">
      <c r="A7" s="40"/>
      <c r="B7" s="34"/>
      <c r="C7" s="41"/>
      <c r="D7" s="41"/>
      <c r="E7" s="41"/>
      <c r="F7" s="41"/>
      <c r="G7" s="41"/>
    </row>
    <row r="8" spans="1:11" ht="21.75" customHeight="1" x14ac:dyDescent="0.3">
      <c r="A8" s="42" t="s">
        <v>8</v>
      </c>
      <c r="B8" s="42" t="s">
        <v>108</v>
      </c>
      <c r="C8" s="43">
        <v>18</v>
      </c>
      <c r="D8" s="43">
        <v>48</v>
      </c>
      <c r="E8" s="43">
        <f>SUM(E9:E10)</f>
        <v>33</v>
      </c>
      <c r="F8" s="43">
        <f>SUM(F9:F10)</f>
        <v>23</v>
      </c>
      <c r="G8" s="43">
        <f>SUM(G9:G10)</f>
        <v>31</v>
      </c>
      <c r="H8" s="150">
        <f>SUM(H9:H10)</f>
        <v>4</v>
      </c>
    </row>
    <row r="9" spans="1:11" ht="21.75" customHeight="1" x14ac:dyDescent="0.35">
      <c r="A9" s="32" t="s">
        <v>9</v>
      </c>
      <c r="B9" s="42" t="s">
        <v>109</v>
      </c>
      <c r="C9" s="43">
        <v>12</v>
      </c>
      <c r="D9" s="43">
        <v>27</v>
      </c>
      <c r="E9" s="43">
        <v>15</v>
      </c>
      <c r="F9" s="43">
        <v>15</v>
      </c>
      <c r="G9" s="138">
        <v>21</v>
      </c>
      <c r="H9" s="159">
        <v>3</v>
      </c>
    </row>
    <row r="10" spans="1:11" ht="21.75" customHeight="1" x14ac:dyDescent="0.35">
      <c r="A10" s="42"/>
      <c r="B10" s="42" t="s">
        <v>110</v>
      </c>
      <c r="C10" s="43">
        <v>6</v>
      </c>
      <c r="D10" s="43">
        <v>21</v>
      </c>
      <c r="E10" s="43">
        <v>18</v>
      </c>
      <c r="F10" s="43">
        <v>8</v>
      </c>
      <c r="G10" s="138">
        <v>10</v>
      </c>
      <c r="H10" s="159">
        <v>1</v>
      </c>
    </row>
    <row r="11" spans="1:11" ht="21.75" customHeight="1" x14ac:dyDescent="0.35">
      <c r="A11" s="42"/>
      <c r="B11" s="32"/>
      <c r="C11" s="54"/>
      <c r="D11" s="54"/>
      <c r="E11" s="54"/>
      <c r="F11" s="54"/>
      <c r="G11" s="54"/>
      <c r="I11" s="17"/>
    </row>
    <row r="12" spans="1:11" ht="21.75" customHeight="1" x14ac:dyDescent="0.3">
      <c r="A12" s="42" t="s">
        <v>12</v>
      </c>
      <c r="B12" s="42" t="s">
        <v>108</v>
      </c>
      <c r="C12" s="43">
        <v>0</v>
      </c>
      <c r="D12" s="43">
        <v>5</v>
      </c>
      <c r="E12" s="43">
        <f>SUM(E13:E14)</f>
        <v>1</v>
      </c>
      <c r="F12" s="43">
        <f>SUM(F13:F14)</f>
        <v>2</v>
      </c>
      <c r="G12" s="43">
        <f>SUM(G13:G14)</f>
        <v>1</v>
      </c>
      <c r="H12" s="43">
        <f>SUM(H13:H14)</f>
        <v>0</v>
      </c>
    </row>
    <row r="13" spans="1:11" ht="21.75" customHeight="1" x14ac:dyDescent="0.3">
      <c r="A13" s="32" t="s">
        <v>13</v>
      </c>
      <c r="B13" s="42" t="s">
        <v>109</v>
      </c>
      <c r="C13" s="43">
        <v>0</v>
      </c>
      <c r="D13" s="43">
        <v>2</v>
      </c>
      <c r="E13" s="43">
        <v>0</v>
      </c>
      <c r="F13" s="43">
        <v>1</v>
      </c>
      <c r="G13" s="138">
        <v>0</v>
      </c>
      <c r="H13" s="43">
        <f>SUM(H14:H15)</f>
        <v>0</v>
      </c>
    </row>
    <row r="14" spans="1:11" ht="21.75" customHeight="1" x14ac:dyDescent="0.3">
      <c r="A14" s="42"/>
      <c r="B14" s="42" t="s">
        <v>110</v>
      </c>
      <c r="C14" s="43">
        <v>0</v>
      </c>
      <c r="D14" s="43">
        <v>3</v>
      </c>
      <c r="E14" s="43">
        <v>1</v>
      </c>
      <c r="F14" s="43">
        <v>1</v>
      </c>
      <c r="G14" s="138">
        <v>1</v>
      </c>
      <c r="H14" s="43">
        <f>SUM(H15:H16)</f>
        <v>0</v>
      </c>
      <c r="K14" s="24"/>
    </row>
    <row r="15" spans="1:11" ht="21.75" customHeight="1" x14ac:dyDescent="0.35">
      <c r="A15" s="42"/>
      <c r="B15" s="32"/>
      <c r="C15" s="54"/>
      <c r="D15" s="54"/>
      <c r="E15" s="54"/>
      <c r="F15" s="54"/>
      <c r="G15" s="54"/>
      <c r="I15" s="197"/>
    </row>
    <row r="16" spans="1:11" ht="21.75" customHeight="1" x14ac:dyDescent="0.3">
      <c r="A16" s="42" t="s">
        <v>10</v>
      </c>
      <c r="B16" s="42" t="s">
        <v>108</v>
      </c>
      <c r="C16" s="43">
        <v>4</v>
      </c>
      <c r="D16" s="43">
        <v>5</v>
      </c>
      <c r="E16" s="43">
        <f>SUM(E17:E18)</f>
        <v>5</v>
      </c>
      <c r="F16" s="43">
        <f>SUM(F17:F18)</f>
        <v>1</v>
      </c>
      <c r="G16" s="43">
        <f>SUM(G17:G18)</f>
        <v>1</v>
      </c>
      <c r="H16" s="43">
        <f>SUM(H17:H18)</f>
        <v>0</v>
      </c>
    </row>
    <row r="17" spans="1:9" ht="21.75" customHeight="1" x14ac:dyDescent="0.3">
      <c r="A17" s="32" t="s">
        <v>11</v>
      </c>
      <c r="B17" s="42" t="s">
        <v>109</v>
      </c>
      <c r="C17" s="43">
        <v>2</v>
      </c>
      <c r="D17" s="43">
        <v>2</v>
      </c>
      <c r="E17" s="43">
        <v>3</v>
      </c>
      <c r="F17" s="43">
        <v>1</v>
      </c>
      <c r="G17" s="138">
        <v>0</v>
      </c>
      <c r="H17" s="138">
        <v>0</v>
      </c>
    </row>
    <row r="18" spans="1:9" ht="21.75" customHeight="1" x14ac:dyDescent="0.3">
      <c r="A18" s="42"/>
      <c r="B18" s="42" t="s">
        <v>110</v>
      </c>
      <c r="C18" s="43">
        <v>2</v>
      </c>
      <c r="D18" s="43">
        <v>3</v>
      </c>
      <c r="E18" s="43">
        <v>2</v>
      </c>
      <c r="F18" s="43">
        <v>0</v>
      </c>
      <c r="G18" s="138">
        <v>1</v>
      </c>
      <c r="H18" s="138">
        <v>0</v>
      </c>
    </row>
    <row r="19" spans="1:9" ht="21.75" customHeight="1" x14ac:dyDescent="0.35">
      <c r="A19" s="32"/>
      <c r="B19" s="42"/>
      <c r="C19" s="43"/>
      <c r="D19" s="43"/>
      <c r="E19" s="43"/>
      <c r="F19" s="43"/>
      <c r="G19" s="43"/>
    </row>
    <row r="20" spans="1:9" ht="21.75" customHeight="1" x14ac:dyDescent="0.3">
      <c r="A20" s="42" t="s">
        <v>77</v>
      </c>
      <c r="B20" s="42" t="s">
        <v>108</v>
      </c>
      <c r="C20" s="43">
        <v>0</v>
      </c>
      <c r="D20" s="43">
        <v>0</v>
      </c>
      <c r="E20" s="43">
        <f>SUM(E21:E22)</f>
        <v>1</v>
      </c>
      <c r="F20" s="43">
        <f>SUM(F21:F22)</f>
        <v>1</v>
      </c>
      <c r="G20" s="43">
        <f>SUM(G21:G22)</f>
        <v>0</v>
      </c>
      <c r="H20" s="43">
        <f>SUM(H21:H22)</f>
        <v>0</v>
      </c>
    </row>
    <row r="21" spans="1:9" ht="21.75" customHeight="1" x14ac:dyDescent="0.3">
      <c r="A21" s="32" t="s">
        <v>14</v>
      </c>
      <c r="B21" s="42" t="s">
        <v>109</v>
      </c>
      <c r="C21" s="43">
        <v>0</v>
      </c>
      <c r="D21" s="43">
        <v>0</v>
      </c>
      <c r="E21" s="43">
        <v>1</v>
      </c>
      <c r="F21" s="43">
        <v>1</v>
      </c>
      <c r="G21" s="43">
        <v>0</v>
      </c>
      <c r="H21" s="138">
        <v>0</v>
      </c>
    </row>
    <row r="22" spans="1:9" ht="21.75" customHeight="1" x14ac:dyDescent="0.3">
      <c r="A22" s="32"/>
      <c r="B22" s="42" t="s">
        <v>110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138">
        <v>0</v>
      </c>
    </row>
    <row r="23" spans="1:9" ht="21.75" customHeight="1" x14ac:dyDescent="0.35">
      <c r="A23" s="48"/>
      <c r="B23" s="32"/>
      <c r="C23" s="54"/>
      <c r="D23" s="54"/>
      <c r="E23" s="54"/>
      <c r="F23" s="54"/>
      <c r="G23" s="54"/>
    </row>
    <row r="24" spans="1:9" ht="21.75" customHeight="1" x14ac:dyDescent="0.3">
      <c r="A24" s="42" t="s">
        <v>15</v>
      </c>
      <c r="B24" s="42" t="s">
        <v>108</v>
      </c>
      <c r="C24" s="43">
        <v>6</v>
      </c>
      <c r="D24" s="43">
        <v>10</v>
      </c>
      <c r="E24" s="43">
        <f>SUM(E25:E26)</f>
        <v>7</v>
      </c>
      <c r="F24" s="43">
        <f>SUM(F25:F26)</f>
        <v>6</v>
      </c>
      <c r="G24" s="43">
        <f>SUM(G25:G26)</f>
        <v>9</v>
      </c>
      <c r="H24" s="43">
        <f>SUM(H25:H26)</f>
        <v>2</v>
      </c>
    </row>
    <row r="25" spans="1:9" ht="21.75" customHeight="1" x14ac:dyDescent="0.35">
      <c r="A25" s="32" t="s">
        <v>16</v>
      </c>
      <c r="B25" s="32" t="s">
        <v>118</v>
      </c>
      <c r="C25" s="43">
        <v>4</v>
      </c>
      <c r="D25" s="43">
        <v>6</v>
      </c>
      <c r="E25" s="43">
        <v>6</v>
      </c>
      <c r="F25" s="43">
        <v>4</v>
      </c>
      <c r="G25" s="43">
        <v>3</v>
      </c>
      <c r="H25" s="159">
        <v>1</v>
      </c>
    </row>
    <row r="26" spans="1:9" ht="21.75" customHeight="1" x14ac:dyDescent="0.35">
      <c r="A26" s="42"/>
      <c r="B26" s="42" t="s">
        <v>110</v>
      </c>
      <c r="C26" s="43">
        <v>2</v>
      </c>
      <c r="D26" s="43">
        <v>4</v>
      </c>
      <c r="E26" s="43">
        <v>1</v>
      </c>
      <c r="F26" s="43">
        <v>2</v>
      </c>
      <c r="G26" s="43">
        <v>6</v>
      </c>
      <c r="H26" s="159">
        <v>1</v>
      </c>
    </row>
    <row r="27" spans="1:9" ht="7.5" customHeight="1" x14ac:dyDescent="0.35">
      <c r="A27" s="59"/>
      <c r="B27" s="59"/>
      <c r="C27" s="58"/>
      <c r="D27" s="58"/>
      <c r="E27" s="58"/>
      <c r="F27" s="58"/>
      <c r="G27" s="58"/>
      <c r="H27" s="161"/>
      <c r="I27" s="197"/>
    </row>
    <row r="28" spans="1:9" ht="7.5" customHeight="1" x14ac:dyDescent="0.35">
      <c r="A28" s="56"/>
      <c r="B28" s="56"/>
      <c r="C28" s="61"/>
      <c r="D28" s="61"/>
      <c r="E28" s="61"/>
      <c r="F28" s="61"/>
      <c r="G28" s="61"/>
    </row>
    <row r="29" spans="1:9" ht="21.75" customHeight="1" x14ac:dyDescent="0.3">
      <c r="A29" s="28" t="s">
        <v>0</v>
      </c>
      <c r="B29" s="48" t="s">
        <v>117</v>
      </c>
      <c r="C29" s="190">
        <v>28</v>
      </c>
      <c r="D29" s="191">
        <v>68</v>
      </c>
      <c r="E29" s="191">
        <f t="shared" ref="E29:G31" si="0">E8+E16+E12+E20+E24</f>
        <v>47</v>
      </c>
      <c r="F29" s="191">
        <f t="shared" si="0"/>
        <v>33</v>
      </c>
      <c r="G29" s="191">
        <f t="shared" si="0"/>
        <v>42</v>
      </c>
      <c r="H29" s="191">
        <f>H8+H16+H12+H20+H24</f>
        <v>6</v>
      </c>
    </row>
    <row r="30" spans="1:9" ht="21.75" customHeight="1" x14ac:dyDescent="0.3">
      <c r="A30" s="48" t="s">
        <v>1</v>
      </c>
      <c r="B30" s="69" t="s">
        <v>112</v>
      </c>
      <c r="C30" s="192">
        <v>18</v>
      </c>
      <c r="D30" s="192">
        <v>37</v>
      </c>
      <c r="E30" s="192">
        <f t="shared" si="0"/>
        <v>25</v>
      </c>
      <c r="F30" s="192">
        <f t="shared" si="0"/>
        <v>22</v>
      </c>
      <c r="G30" s="192">
        <f t="shared" si="0"/>
        <v>24</v>
      </c>
      <c r="H30" s="192">
        <f>H9+H17+H13+H21+H25</f>
        <v>4</v>
      </c>
    </row>
    <row r="31" spans="1:9" ht="21.75" customHeight="1" x14ac:dyDescent="0.35">
      <c r="A31" s="34"/>
      <c r="B31" s="69" t="s">
        <v>113</v>
      </c>
      <c r="C31" s="192">
        <v>10</v>
      </c>
      <c r="D31" s="192">
        <v>31</v>
      </c>
      <c r="E31" s="192">
        <f t="shared" si="0"/>
        <v>22</v>
      </c>
      <c r="F31" s="192">
        <f t="shared" si="0"/>
        <v>11</v>
      </c>
      <c r="G31" s="192">
        <f t="shared" si="0"/>
        <v>18</v>
      </c>
      <c r="H31" s="192">
        <f>H10+H18+H14+H22+H26</f>
        <v>2</v>
      </c>
    </row>
    <row r="32" spans="1:9" ht="7.5" customHeight="1" x14ac:dyDescent="0.3">
      <c r="A32" s="11"/>
      <c r="B32" s="11"/>
      <c r="C32" s="26"/>
      <c r="D32" s="26"/>
      <c r="E32" s="62"/>
      <c r="F32" s="62"/>
      <c r="G32" s="62"/>
      <c r="H32" s="162"/>
    </row>
    <row r="33" spans="1:9" ht="21.75" customHeight="1" x14ac:dyDescent="0.3">
      <c r="A33" s="8"/>
      <c r="B33" s="8"/>
      <c r="C33" s="9"/>
      <c r="D33" s="9"/>
      <c r="E33" s="9"/>
      <c r="F33" s="9"/>
      <c r="G33" s="9"/>
      <c r="H33" s="150"/>
    </row>
    <row r="34" spans="1:9" ht="21.75" customHeight="1" x14ac:dyDescent="0.3">
      <c r="A34" s="8"/>
      <c r="B34" s="2"/>
      <c r="C34" s="1"/>
      <c r="D34" s="1"/>
      <c r="E34" s="3"/>
      <c r="F34" s="1"/>
      <c r="G34" s="50"/>
      <c r="H34" s="160" t="s">
        <v>2</v>
      </c>
    </row>
    <row r="35" spans="1:9" ht="21.75" customHeight="1" x14ac:dyDescent="0.3">
      <c r="A35" s="8"/>
      <c r="B35" s="8"/>
      <c r="C35" s="9"/>
      <c r="D35" s="9"/>
      <c r="E35" s="9"/>
      <c r="F35" s="9"/>
      <c r="G35" s="51"/>
      <c r="H35" s="160" t="s">
        <v>3</v>
      </c>
    </row>
    <row r="36" spans="1:9" ht="15" customHeight="1" x14ac:dyDescent="0.3">
      <c r="A36" s="8"/>
      <c r="B36" s="8"/>
      <c r="C36" s="9"/>
      <c r="D36" s="9"/>
      <c r="E36" s="9"/>
      <c r="F36" s="9"/>
      <c r="G36" s="9"/>
      <c r="H36" s="150"/>
    </row>
    <row r="37" spans="1:9" ht="15" customHeight="1" x14ac:dyDescent="0.3">
      <c r="A37" s="8"/>
      <c r="B37" s="8"/>
      <c r="C37" s="9"/>
      <c r="D37" s="9"/>
      <c r="E37" s="9"/>
      <c r="F37" s="9"/>
      <c r="G37" s="9"/>
      <c r="H37" s="150"/>
    </row>
    <row r="38" spans="1:9" x14ac:dyDescent="0.3">
      <c r="A38" s="8"/>
      <c r="B38" s="8"/>
      <c r="C38" s="9"/>
      <c r="D38" s="9"/>
      <c r="E38" s="9"/>
      <c r="F38" s="9"/>
      <c r="G38" s="9"/>
      <c r="H38" s="150"/>
    </row>
    <row r="39" spans="1:9" x14ac:dyDescent="0.3">
      <c r="A39" s="8"/>
      <c r="B39" s="8"/>
      <c r="C39" s="9"/>
      <c r="D39" s="9"/>
      <c r="E39" s="9"/>
      <c r="F39" s="9"/>
      <c r="G39" s="9"/>
      <c r="H39" s="150"/>
      <c r="I39" s="197"/>
    </row>
    <row r="40" spans="1:9" x14ac:dyDescent="0.3">
      <c r="A40" s="8"/>
      <c r="B40" s="8"/>
      <c r="C40" s="9"/>
      <c r="D40" s="9"/>
      <c r="E40" s="9"/>
      <c r="F40" s="9"/>
      <c r="G40" s="9"/>
      <c r="H40" s="150"/>
    </row>
    <row r="41" spans="1:9" x14ac:dyDescent="0.3">
      <c r="A41" s="8"/>
      <c r="B41" s="8"/>
      <c r="C41" s="9"/>
      <c r="D41" s="9"/>
      <c r="E41" s="9"/>
      <c r="F41" s="9"/>
      <c r="G41" s="9"/>
      <c r="H41" s="150"/>
    </row>
    <row r="43" spans="1:9" x14ac:dyDescent="0.35">
      <c r="A43" s="2"/>
      <c r="B43" s="2"/>
    </row>
    <row r="45" spans="1:9" x14ac:dyDescent="0.35">
      <c r="A45" s="7"/>
    </row>
    <row r="47" spans="1:9" ht="12" customHeight="1" x14ac:dyDescent="0.35">
      <c r="B47" s="7"/>
    </row>
    <row r="50" spans="1:9" s="4" customFormat="1" x14ac:dyDescent="0.35">
      <c r="A50" s="1"/>
      <c r="B50" s="1"/>
      <c r="H50" s="159"/>
    </row>
    <row r="51" spans="1:9" x14ac:dyDescent="0.35">
      <c r="I51" s="197"/>
    </row>
    <row r="56" spans="1:9" x14ac:dyDescent="0.35">
      <c r="I56" s="197"/>
    </row>
  </sheetData>
  <sheetProtection selectLockedCells="1" selectUnlockedCells="1"/>
  <mergeCells count="1">
    <mergeCell ref="C5:H5"/>
  </mergeCells>
  <pageMargins left="0.7" right="0.7" top="0.5" bottom="0.5" header="0.3" footer="0.3"/>
  <pageSetup paperSize="9" scale="80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AE076-A1B6-4281-9D72-2F3CE2E5C826}">
  <dimension ref="A1:G76"/>
  <sheetViews>
    <sheetView view="pageBreakPreview" zoomScaleSheetLayoutView="100" workbookViewId="0">
      <selection activeCell="D39" sqref="D39"/>
    </sheetView>
  </sheetViews>
  <sheetFormatPr defaultColWidth="9.109375" defaultRowHeight="15.6" x14ac:dyDescent="0.3"/>
  <cols>
    <col min="1" max="1" width="49.88671875" style="209" customWidth="1"/>
    <col min="2" max="7" width="12.44140625" style="218" customWidth="1"/>
    <col min="8" max="256" width="9.109375" style="209"/>
    <col min="257" max="257" width="49.88671875" style="209" customWidth="1"/>
    <col min="258" max="263" width="12.44140625" style="209" customWidth="1"/>
    <col min="264" max="512" width="9.109375" style="209"/>
    <col min="513" max="513" width="49.88671875" style="209" customWidth="1"/>
    <col min="514" max="519" width="12.44140625" style="209" customWidth="1"/>
    <col min="520" max="768" width="9.109375" style="209"/>
    <col min="769" max="769" width="49.88671875" style="209" customWidth="1"/>
    <col min="770" max="775" width="12.44140625" style="209" customWidth="1"/>
    <col min="776" max="1024" width="9.109375" style="209"/>
    <col min="1025" max="1025" width="49.88671875" style="209" customWidth="1"/>
    <col min="1026" max="1031" width="12.44140625" style="209" customWidth="1"/>
    <col min="1032" max="1280" width="9.109375" style="209"/>
    <col min="1281" max="1281" width="49.88671875" style="209" customWidth="1"/>
    <col min="1282" max="1287" width="12.44140625" style="209" customWidth="1"/>
    <col min="1288" max="1536" width="9.109375" style="209"/>
    <col min="1537" max="1537" width="49.88671875" style="209" customWidth="1"/>
    <col min="1538" max="1543" width="12.44140625" style="209" customWidth="1"/>
    <col min="1544" max="1792" width="9.109375" style="209"/>
    <col min="1793" max="1793" width="49.88671875" style="209" customWidth="1"/>
    <col min="1794" max="1799" width="12.44140625" style="209" customWidth="1"/>
    <col min="1800" max="2048" width="9.109375" style="209"/>
    <col min="2049" max="2049" width="49.88671875" style="209" customWidth="1"/>
    <col min="2050" max="2055" width="12.44140625" style="209" customWidth="1"/>
    <col min="2056" max="2304" width="9.109375" style="209"/>
    <col min="2305" max="2305" width="49.88671875" style="209" customWidth="1"/>
    <col min="2306" max="2311" width="12.44140625" style="209" customWidth="1"/>
    <col min="2312" max="2560" width="9.109375" style="209"/>
    <col min="2561" max="2561" width="49.88671875" style="209" customWidth="1"/>
    <col min="2562" max="2567" width="12.44140625" style="209" customWidth="1"/>
    <col min="2568" max="2816" width="9.109375" style="209"/>
    <col min="2817" max="2817" width="49.88671875" style="209" customWidth="1"/>
    <col min="2818" max="2823" width="12.44140625" style="209" customWidth="1"/>
    <col min="2824" max="3072" width="9.109375" style="209"/>
    <col min="3073" max="3073" width="49.88671875" style="209" customWidth="1"/>
    <col min="3074" max="3079" width="12.44140625" style="209" customWidth="1"/>
    <col min="3080" max="3328" width="9.109375" style="209"/>
    <col min="3329" max="3329" width="49.88671875" style="209" customWidth="1"/>
    <col min="3330" max="3335" width="12.44140625" style="209" customWidth="1"/>
    <col min="3336" max="3584" width="9.109375" style="209"/>
    <col min="3585" max="3585" width="49.88671875" style="209" customWidth="1"/>
    <col min="3586" max="3591" width="12.44140625" style="209" customWidth="1"/>
    <col min="3592" max="3840" width="9.109375" style="209"/>
    <col min="3841" max="3841" width="49.88671875" style="209" customWidth="1"/>
    <col min="3842" max="3847" width="12.44140625" style="209" customWidth="1"/>
    <col min="3848" max="4096" width="9.109375" style="209"/>
    <col min="4097" max="4097" width="49.88671875" style="209" customWidth="1"/>
    <col min="4098" max="4103" width="12.44140625" style="209" customWidth="1"/>
    <col min="4104" max="4352" width="9.109375" style="209"/>
    <col min="4353" max="4353" width="49.88671875" style="209" customWidth="1"/>
    <col min="4354" max="4359" width="12.44140625" style="209" customWidth="1"/>
    <col min="4360" max="4608" width="9.109375" style="209"/>
    <col min="4609" max="4609" width="49.88671875" style="209" customWidth="1"/>
    <col min="4610" max="4615" width="12.44140625" style="209" customWidth="1"/>
    <col min="4616" max="4864" width="9.109375" style="209"/>
    <col min="4865" max="4865" width="49.88671875" style="209" customWidth="1"/>
    <col min="4866" max="4871" width="12.44140625" style="209" customWidth="1"/>
    <col min="4872" max="5120" width="9.109375" style="209"/>
    <col min="5121" max="5121" width="49.88671875" style="209" customWidth="1"/>
    <col min="5122" max="5127" width="12.44140625" style="209" customWidth="1"/>
    <col min="5128" max="5376" width="9.109375" style="209"/>
    <col min="5377" max="5377" width="49.88671875" style="209" customWidth="1"/>
    <col min="5378" max="5383" width="12.44140625" style="209" customWidth="1"/>
    <col min="5384" max="5632" width="9.109375" style="209"/>
    <col min="5633" max="5633" width="49.88671875" style="209" customWidth="1"/>
    <col min="5634" max="5639" width="12.44140625" style="209" customWidth="1"/>
    <col min="5640" max="5888" width="9.109375" style="209"/>
    <col min="5889" max="5889" width="49.88671875" style="209" customWidth="1"/>
    <col min="5890" max="5895" width="12.44140625" style="209" customWidth="1"/>
    <col min="5896" max="6144" width="9.109375" style="209"/>
    <col min="6145" max="6145" width="49.88671875" style="209" customWidth="1"/>
    <col min="6146" max="6151" width="12.44140625" style="209" customWidth="1"/>
    <col min="6152" max="6400" width="9.109375" style="209"/>
    <col min="6401" max="6401" width="49.88671875" style="209" customWidth="1"/>
    <col min="6402" max="6407" width="12.44140625" style="209" customWidth="1"/>
    <col min="6408" max="6656" width="9.109375" style="209"/>
    <col min="6657" max="6657" width="49.88671875" style="209" customWidth="1"/>
    <col min="6658" max="6663" width="12.44140625" style="209" customWidth="1"/>
    <col min="6664" max="6912" width="9.109375" style="209"/>
    <col min="6913" max="6913" width="49.88671875" style="209" customWidth="1"/>
    <col min="6914" max="6919" width="12.44140625" style="209" customWidth="1"/>
    <col min="6920" max="7168" width="9.109375" style="209"/>
    <col min="7169" max="7169" width="49.88671875" style="209" customWidth="1"/>
    <col min="7170" max="7175" width="12.44140625" style="209" customWidth="1"/>
    <col min="7176" max="7424" width="9.109375" style="209"/>
    <col min="7425" max="7425" width="49.88671875" style="209" customWidth="1"/>
    <col min="7426" max="7431" width="12.44140625" style="209" customWidth="1"/>
    <col min="7432" max="7680" width="9.109375" style="209"/>
    <col min="7681" max="7681" width="49.88671875" style="209" customWidth="1"/>
    <col min="7682" max="7687" width="12.44140625" style="209" customWidth="1"/>
    <col min="7688" max="7936" width="9.109375" style="209"/>
    <col min="7937" max="7937" width="49.88671875" style="209" customWidth="1"/>
    <col min="7938" max="7943" width="12.44140625" style="209" customWidth="1"/>
    <col min="7944" max="8192" width="9.109375" style="209"/>
    <col min="8193" max="8193" width="49.88671875" style="209" customWidth="1"/>
    <col min="8194" max="8199" width="12.44140625" style="209" customWidth="1"/>
    <col min="8200" max="8448" width="9.109375" style="209"/>
    <col min="8449" max="8449" width="49.88671875" style="209" customWidth="1"/>
    <col min="8450" max="8455" width="12.44140625" style="209" customWidth="1"/>
    <col min="8456" max="8704" width="9.109375" style="209"/>
    <col min="8705" max="8705" width="49.88671875" style="209" customWidth="1"/>
    <col min="8706" max="8711" width="12.44140625" style="209" customWidth="1"/>
    <col min="8712" max="8960" width="9.109375" style="209"/>
    <col min="8961" max="8961" width="49.88671875" style="209" customWidth="1"/>
    <col min="8962" max="8967" width="12.44140625" style="209" customWidth="1"/>
    <col min="8968" max="9216" width="9.109375" style="209"/>
    <col min="9217" max="9217" width="49.88671875" style="209" customWidth="1"/>
    <col min="9218" max="9223" width="12.44140625" style="209" customWidth="1"/>
    <col min="9224" max="9472" width="9.109375" style="209"/>
    <col min="9473" max="9473" width="49.88671875" style="209" customWidth="1"/>
    <col min="9474" max="9479" width="12.44140625" style="209" customWidth="1"/>
    <col min="9480" max="9728" width="9.109375" style="209"/>
    <col min="9729" max="9729" width="49.88671875" style="209" customWidth="1"/>
    <col min="9730" max="9735" width="12.44140625" style="209" customWidth="1"/>
    <col min="9736" max="9984" width="9.109375" style="209"/>
    <col min="9985" max="9985" width="49.88671875" style="209" customWidth="1"/>
    <col min="9986" max="9991" width="12.44140625" style="209" customWidth="1"/>
    <col min="9992" max="10240" width="9.109375" style="209"/>
    <col min="10241" max="10241" width="49.88671875" style="209" customWidth="1"/>
    <col min="10242" max="10247" width="12.44140625" style="209" customWidth="1"/>
    <col min="10248" max="10496" width="9.109375" style="209"/>
    <col min="10497" max="10497" width="49.88671875" style="209" customWidth="1"/>
    <col min="10498" max="10503" width="12.44140625" style="209" customWidth="1"/>
    <col min="10504" max="10752" width="9.109375" style="209"/>
    <col min="10753" max="10753" width="49.88671875" style="209" customWidth="1"/>
    <col min="10754" max="10759" width="12.44140625" style="209" customWidth="1"/>
    <col min="10760" max="11008" width="9.109375" style="209"/>
    <col min="11009" max="11009" width="49.88671875" style="209" customWidth="1"/>
    <col min="11010" max="11015" width="12.44140625" style="209" customWidth="1"/>
    <col min="11016" max="11264" width="9.109375" style="209"/>
    <col min="11265" max="11265" width="49.88671875" style="209" customWidth="1"/>
    <col min="11266" max="11271" width="12.44140625" style="209" customWidth="1"/>
    <col min="11272" max="11520" width="9.109375" style="209"/>
    <col min="11521" max="11521" width="49.88671875" style="209" customWidth="1"/>
    <col min="11522" max="11527" width="12.44140625" style="209" customWidth="1"/>
    <col min="11528" max="11776" width="9.109375" style="209"/>
    <col min="11777" max="11777" width="49.88671875" style="209" customWidth="1"/>
    <col min="11778" max="11783" width="12.44140625" style="209" customWidth="1"/>
    <col min="11784" max="12032" width="9.109375" style="209"/>
    <col min="12033" max="12033" width="49.88671875" style="209" customWidth="1"/>
    <col min="12034" max="12039" width="12.44140625" style="209" customWidth="1"/>
    <col min="12040" max="12288" width="9.109375" style="209"/>
    <col min="12289" max="12289" width="49.88671875" style="209" customWidth="1"/>
    <col min="12290" max="12295" width="12.44140625" style="209" customWidth="1"/>
    <col min="12296" max="12544" width="9.109375" style="209"/>
    <col min="12545" max="12545" width="49.88671875" style="209" customWidth="1"/>
    <col min="12546" max="12551" width="12.44140625" style="209" customWidth="1"/>
    <col min="12552" max="12800" width="9.109375" style="209"/>
    <col min="12801" max="12801" width="49.88671875" style="209" customWidth="1"/>
    <col min="12802" max="12807" width="12.44140625" style="209" customWidth="1"/>
    <col min="12808" max="13056" width="9.109375" style="209"/>
    <col min="13057" max="13057" width="49.88671875" style="209" customWidth="1"/>
    <col min="13058" max="13063" width="12.44140625" style="209" customWidth="1"/>
    <col min="13064" max="13312" width="9.109375" style="209"/>
    <col min="13313" max="13313" width="49.88671875" style="209" customWidth="1"/>
    <col min="13314" max="13319" width="12.44140625" style="209" customWidth="1"/>
    <col min="13320" max="13568" width="9.109375" style="209"/>
    <col min="13569" max="13569" width="49.88671875" style="209" customWidth="1"/>
    <col min="13570" max="13575" width="12.44140625" style="209" customWidth="1"/>
    <col min="13576" max="13824" width="9.109375" style="209"/>
    <col min="13825" max="13825" width="49.88671875" style="209" customWidth="1"/>
    <col min="13826" max="13831" width="12.44140625" style="209" customWidth="1"/>
    <col min="13832" max="14080" width="9.109375" style="209"/>
    <col min="14081" max="14081" width="49.88671875" style="209" customWidth="1"/>
    <col min="14082" max="14087" width="12.44140625" style="209" customWidth="1"/>
    <col min="14088" max="14336" width="9.109375" style="209"/>
    <col min="14337" max="14337" width="49.88671875" style="209" customWidth="1"/>
    <col min="14338" max="14343" width="12.44140625" style="209" customWidth="1"/>
    <col min="14344" max="14592" width="9.109375" style="209"/>
    <col min="14593" max="14593" width="49.88671875" style="209" customWidth="1"/>
    <col min="14594" max="14599" width="12.44140625" style="209" customWidth="1"/>
    <col min="14600" max="14848" width="9.109375" style="209"/>
    <col min="14849" max="14849" width="49.88671875" style="209" customWidth="1"/>
    <col min="14850" max="14855" width="12.44140625" style="209" customWidth="1"/>
    <col min="14856" max="15104" width="9.109375" style="209"/>
    <col min="15105" max="15105" width="49.88671875" style="209" customWidth="1"/>
    <col min="15106" max="15111" width="12.44140625" style="209" customWidth="1"/>
    <col min="15112" max="15360" width="9.109375" style="209"/>
    <col min="15361" max="15361" width="49.88671875" style="209" customWidth="1"/>
    <col min="15362" max="15367" width="12.44140625" style="209" customWidth="1"/>
    <col min="15368" max="15616" width="9.109375" style="209"/>
    <col min="15617" max="15617" width="49.88671875" style="209" customWidth="1"/>
    <col min="15618" max="15623" width="12.44140625" style="209" customWidth="1"/>
    <col min="15624" max="15872" width="9.109375" style="209"/>
    <col min="15873" max="15873" width="49.88671875" style="209" customWidth="1"/>
    <col min="15874" max="15879" width="12.44140625" style="209" customWidth="1"/>
    <col min="15880" max="16128" width="9.109375" style="209"/>
    <col min="16129" max="16129" width="49.88671875" style="209" customWidth="1"/>
    <col min="16130" max="16135" width="12.44140625" style="209" customWidth="1"/>
    <col min="16136" max="16384" width="9.109375" style="209"/>
  </cols>
  <sheetData>
    <row r="1" spans="1:7" s="1" customFormat="1" ht="18" customHeight="1" x14ac:dyDescent="0.35">
      <c r="A1" s="72" t="s">
        <v>466</v>
      </c>
      <c r="B1" s="29"/>
      <c r="C1" s="29"/>
      <c r="D1" s="148"/>
      <c r="E1" s="148"/>
      <c r="F1" s="148"/>
      <c r="G1" s="148"/>
    </row>
    <row r="2" spans="1:7" s="1" customFormat="1" ht="18" customHeight="1" x14ac:dyDescent="0.35">
      <c r="A2" s="32" t="s">
        <v>467</v>
      </c>
      <c r="B2" s="29"/>
      <c r="C2" s="29"/>
      <c r="D2" s="33"/>
      <c r="E2" s="33"/>
      <c r="F2" s="33"/>
      <c r="G2" s="33"/>
    </row>
    <row r="3" spans="1:7" s="1" customFormat="1" ht="14.25" customHeight="1" x14ac:dyDescent="0.35">
      <c r="A3" s="32"/>
      <c r="B3" s="29"/>
      <c r="C3" s="29"/>
      <c r="D3" s="33"/>
      <c r="E3" s="33"/>
      <c r="F3" s="33"/>
      <c r="G3" s="33"/>
    </row>
    <row r="4" spans="1:7" ht="14.25" customHeight="1" x14ac:dyDescent="0.35">
      <c r="F4" s="455" t="s">
        <v>469</v>
      </c>
      <c r="G4" s="455" t="s">
        <v>470</v>
      </c>
    </row>
    <row r="5" spans="1:7" ht="17.25" customHeight="1" x14ac:dyDescent="0.3">
      <c r="A5" s="393" t="s">
        <v>451</v>
      </c>
      <c r="B5" s="430" t="s">
        <v>219</v>
      </c>
      <c r="C5" s="430"/>
      <c r="D5" s="430"/>
      <c r="E5" s="430"/>
      <c r="F5" s="430"/>
      <c r="G5" s="430"/>
    </row>
    <row r="6" spans="1:7" ht="17.25" customHeight="1" x14ac:dyDescent="0.3">
      <c r="A6" s="394" t="s">
        <v>452</v>
      </c>
      <c r="B6" s="395">
        <v>2017</v>
      </c>
      <c r="C6" s="395">
        <v>2018</v>
      </c>
      <c r="D6" s="395">
        <v>2019</v>
      </c>
      <c r="E6" s="395">
        <v>2020</v>
      </c>
      <c r="F6" s="395">
        <v>2021</v>
      </c>
      <c r="G6" s="395">
        <v>2022</v>
      </c>
    </row>
    <row r="7" spans="1:7" ht="3.75" customHeight="1" x14ac:dyDescent="0.35">
      <c r="A7" s="431"/>
      <c r="B7" s="432"/>
      <c r="C7" s="432"/>
      <c r="D7" s="432"/>
      <c r="E7" s="432"/>
      <c r="F7" s="432"/>
      <c r="G7" s="432"/>
    </row>
    <row r="8" spans="1:7" ht="14.25" customHeight="1" x14ac:dyDescent="0.3">
      <c r="A8" s="433" t="s">
        <v>443</v>
      </c>
      <c r="B8" s="434">
        <f t="shared" ref="B8:G8" si="0">SUM(B9:B22)</f>
        <v>38</v>
      </c>
      <c r="C8" s="434">
        <f t="shared" si="0"/>
        <v>49</v>
      </c>
      <c r="D8" s="434">
        <f t="shared" si="0"/>
        <v>44</v>
      </c>
      <c r="E8" s="434">
        <f t="shared" si="0"/>
        <v>45</v>
      </c>
      <c r="F8" s="434">
        <f t="shared" si="0"/>
        <v>38</v>
      </c>
      <c r="G8" s="434">
        <f t="shared" si="0"/>
        <v>45</v>
      </c>
    </row>
    <row r="9" spans="1:7" ht="15" customHeight="1" x14ac:dyDescent="0.3">
      <c r="A9" s="49" t="s">
        <v>453</v>
      </c>
      <c r="B9" s="435">
        <v>0</v>
      </c>
      <c r="C9" s="435">
        <v>0</v>
      </c>
      <c r="D9" s="435">
        <v>0</v>
      </c>
      <c r="E9" s="435">
        <v>0</v>
      </c>
      <c r="F9" s="435">
        <v>0</v>
      </c>
      <c r="G9" s="435">
        <v>0</v>
      </c>
    </row>
    <row r="10" spans="1:7" ht="15" customHeight="1" x14ac:dyDescent="0.3">
      <c r="A10" s="49" t="s">
        <v>285</v>
      </c>
      <c r="B10" s="435">
        <v>0</v>
      </c>
      <c r="C10" s="435">
        <v>0</v>
      </c>
      <c r="D10" s="435">
        <v>0</v>
      </c>
      <c r="E10" s="435">
        <v>0</v>
      </c>
      <c r="F10" s="435">
        <v>0</v>
      </c>
      <c r="G10" s="435">
        <v>0</v>
      </c>
    </row>
    <row r="11" spans="1:7" ht="15" customHeight="1" x14ac:dyDescent="0.3">
      <c r="A11" s="49" t="s">
        <v>286</v>
      </c>
      <c r="B11" s="435">
        <v>2</v>
      </c>
      <c r="C11" s="435">
        <v>1</v>
      </c>
      <c r="D11" s="435">
        <v>0</v>
      </c>
      <c r="E11" s="435">
        <v>0</v>
      </c>
      <c r="F11" s="435">
        <v>0</v>
      </c>
      <c r="G11" s="435">
        <v>0</v>
      </c>
    </row>
    <row r="12" spans="1:7" ht="15" customHeight="1" x14ac:dyDescent="0.3">
      <c r="A12" s="49" t="s">
        <v>287</v>
      </c>
      <c r="B12" s="435">
        <v>3</v>
      </c>
      <c r="C12" s="435">
        <v>1</v>
      </c>
      <c r="D12" s="435">
        <v>5</v>
      </c>
      <c r="E12" s="435">
        <v>3</v>
      </c>
      <c r="F12" s="435">
        <v>0</v>
      </c>
      <c r="G12" s="435">
        <v>2</v>
      </c>
    </row>
    <row r="13" spans="1:7" ht="15" customHeight="1" x14ac:dyDescent="0.3">
      <c r="A13" s="49" t="s">
        <v>288</v>
      </c>
      <c r="B13" s="435">
        <v>1</v>
      </c>
      <c r="C13" s="435">
        <v>11</v>
      </c>
      <c r="D13" s="435">
        <v>5</v>
      </c>
      <c r="E13" s="435">
        <v>4</v>
      </c>
      <c r="F13" s="435">
        <v>7</v>
      </c>
      <c r="G13" s="435">
        <v>4</v>
      </c>
    </row>
    <row r="14" spans="1:7" ht="15" customHeight="1" x14ac:dyDescent="0.3">
      <c r="A14" s="49" t="s">
        <v>289</v>
      </c>
      <c r="B14" s="435">
        <v>7</v>
      </c>
      <c r="C14" s="435">
        <v>4</v>
      </c>
      <c r="D14" s="435">
        <v>3</v>
      </c>
      <c r="E14" s="435">
        <v>5</v>
      </c>
      <c r="F14" s="435">
        <v>7</v>
      </c>
      <c r="G14" s="435">
        <v>7</v>
      </c>
    </row>
    <row r="15" spans="1:7" ht="15" customHeight="1" x14ac:dyDescent="0.3">
      <c r="A15" s="49" t="s">
        <v>290</v>
      </c>
      <c r="B15" s="435">
        <v>8</v>
      </c>
      <c r="C15" s="435">
        <v>7</v>
      </c>
      <c r="D15" s="435">
        <v>11</v>
      </c>
      <c r="E15" s="435">
        <v>6</v>
      </c>
      <c r="F15" s="435">
        <v>8</v>
      </c>
      <c r="G15" s="435">
        <v>3</v>
      </c>
    </row>
    <row r="16" spans="1:7" ht="15" customHeight="1" x14ac:dyDescent="0.3">
      <c r="A16" s="49" t="s">
        <v>305</v>
      </c>
      <c r="B16" s="435">
        <v>7</v>
      </c>
      <c r="C16" s="435">
        <v>10</v>
      </c>
      <c r="D16" s="435">
        <v>7</v>
      </c>
      <c r="E16" s="435">
        <v>8</v>
      </c>
      <c r="F16" s="435">
        <v>4</v>
      </c>
      <c r="G16" s="435">
        <v>11</v>
      </c>
    </row>
    <row r="17" spans="1:7" ht="15" customHeight="1" x14ac:dyDescent="0.3">
      <c r="A17" s="49" t="s">
        <v>292</v>
      </c>
      <c r="B17" s="435">
        <v>5</v>
      </c>
      <c r="C17" s="435">
        <v>8</v>
      </c>
      <c r="D17" s="435">
        <v>7</v>
      </c>
      <c r="E17" s="435">
        <v>8</v>
      </c>
      <c r="F17" s="435">
        <v>4</v>
      </c>
      <c r="G17" s="435">
        <v>9</v>
      </c>
    </row>
    <row r="18" spans="1:7" ht="15" customHeight="1" x14ac:dyDescent="0.3">
      <c r="A18" s="49" t="s">
        <v>293</v>
      </c>
      <c r="B18" s="435">
        <v>2</v>
      </c>
      <c r="C18" s="435">
        <v>3</v>
      </c>
      <c r="D18" s="435">
        <v>3</v>
      </c>
      <c r="E18" s="435">
        <v>6</v>
      </c>
      <c r="F18" s="435">
        <v>3</v>
      </c>
      <c r="G18" s="435">
        <v>6</v>
      </c>
    </row>
    <row r="19" spans="1:7" ht="15" customHeight="1" x14ac:dyDescent="0.3">
      <c r="A19" s="49" t="s">
        <v>294</v>
      </c>
      <c r="B19" s="435">
        <v>3</v>
      </c>
      <c r="C19" s="435">
        <v>1</v>
      </c>
      <c r="D19" s="435">
        <v>2</v>
      </c>
      <c r="E19" s="435">
        <v>4</v>
      </c>
      <c r="F19" s="435">
        <v>3</v>
      </c>
      <c r="G19" s="435">
        <v>2</v>
      </c>
    </row>
    <row r="20" spans="1:7" ht="15" customHeight="1" x14ac:dyDescent="0.3">
      <c r="A20" s="49" t="s">
        <v>295</v>
      </c>
      <c r="B20" s="435">
        <v>0</v>
      </c>
      <c r="C20" s="435">
        <v>3</v>
      </c>
      <c r="D20" s="435">
        <v>0</v>
      </c>
      <c r="E20" s="435">
        <v>0</v>
      </c>
      <c r="F20" s="435">
        <v>0</v>
      </c>
      <c r="G20" s="435">
        <v>1</v>
      </c>
    </row>
    <row r="21" spans="1:7" ht="15" customHeight="1" x14ac:dyDescent="0.3">
      <c r="A21" s="49" t="s">
        <v>454</v>
      </c>
      <c r="B21" s="435">
        <v>0</v>
      </c>
      <c r="C21" s="435">
        <v>0</v>
      </c>
      <c r="D21" s="435">
        <v>1</v>
      </c>
      <c r="E21" s="435">
        <v>1</v>
      </c>
      <c r="F21" s="435">
        <v>2</v>
      </c>
      <c r="G21" s="435">
        <v>0</v>
      </c>
    </row>
    <row r="22" spans="1:7" ht="15" customHeight="1" x14ac:dyDescent="0.3">
      <c r="A22" s="49" t="s">
        <v>455</v>
      </c>
      <c r="B22" s="435">
        <v>0</v>
      </c>
      <c r="C22" s="435">
        <v>0</v>
      </c>
      <c r="D22" s="435">
        <v>0</v>
      </c>
      <c r="E22" s="435">
        <v>0</v>
      </c>
      <c r="F22" s="435">
        <v>0</v>
      </c>
      <c r="G22" s="435">
        <v>0</v>
      </c>
    </row>
    <row r="23" spans="1:7" ht="9.75" customHeight="1" x14ac:dyDescent="0.3">
      <c r="A23" s="49"/>
      <c r="B23" s="435"/>
      <c r="C23" s="435"/>
      <c r="D23" s="435"/>
      <c r="E23" s="435"/>
      <c r="F23" s="435"/>
      <c r="G23" s="435"/>
    </row>
    <row r="24" spans="1:7" ht="14.25" customHeight="1" x14ac:dyDescent="0.3">
      <c r="A24" s="433" t="s">
        <v>445</v>
      </c>
      <c r="B24" s="434">
        <f t="shared" ref="B24:G24" si="1">SUM(B25:B38)</f>
        <v>0</v>
      </c>
      <c r="C24" s="434">
        <f t="shared" si="1"/>
        <v>0</v>
      </c>
      <c r="D24" s="434">
        <f t="shared" si="1"/>
        <v>2</v>
      </c>
      <c r="E24" s="434">
        <f t="shared" si="1"/>
        <v>1</v>
      </c>
      <c r="F24" s="434">
        <f t="shared" si="1"/>
        <v>0</v>
      </c>
      <c r="G24" s="434">
        <f t="shared" si="1"/>
        <v>1</v>
      </c>
    </row>
    <row r="25" spans="1:7" ht="15" customHeight="1" x14ac:dyDescent="0.3">
      <c r="A25" s="49" t="s">
        <v>453</v>
      </c>
      <c r="B25" s="435">
        <v>0</v>
      </c>
      <c r="C25" s="435">
        <v>0</v>
      </c>
      <c r="D25" s="435">
        <v>0</v>
      </c>
      <c r="E25" s="435">
        <v>0</v>
      </c>
      <c r="F25" s="435">
        <v>0</v>
      </c>
      <c r="G25" s="435">
        <v>0</v>
      </c>
    </row>
    <row r="26" spans="1:7" ht="15" customHeight="1" x14ac:dyDescent="0.3">
      <c r="A26" s="49" t="s">
        <v>285</v>
      </c>
      <c r="B26" s="435">
        <v>0</v>
      </c>
      <c r="C26" s="435">
        <v>0</v>
      </c>
      <c r="D26" s="435">
        <v>0</v>
      </c>
      <c r="E26" s="435">
        <v>0</v>
      </c>
      <c r="F26" s="435">
        <v>0</v>
      </c>
      <c r="G26" s="435">
        <v>0</v>
      </c>
    </row>
    <row r="27" spans="1:7" ht="15" customHeight="1" x14ac:dyDescent="0.3">
      <c r="A27" s="49" t="s">
        <v>286</v>
      </c>
      <c r="B27" s="435">
        <v>0</v>
      </c>
      <c r="C27" s="435">
        <v>0</v>
      </c>
      <c r="D27" s="435">
        <v>0</v>
      </c>
      <c r="E27" s="435">
        <v>0</v>
      </c>
      <c r="F27" s="435">
        <v>0</v>
      </c>
      <c r="G27" s="435">
        <v>0</v>
      </c>
    </row>
    <row r="28" spans="1:7" ht="15" customHeight="1" x14ac:dyDescent="0.3">
      <c r="A28" s="49" t="s">
        <v>287</v>
      </c>
      <c r="B28" s="435">
        <v>0</v>
      </c>
      <c r="C28" s="435">
        <v>0</v>
      </c>
      <c r="D28" s="435">
        <v>0</v>
      </c>
      <c r="E28" s="435">
        <v>0</v>
      </c>
      <c r="F28" s="435">
        <v>0</v>
      </c>
      <c r="G28" s="435">
        <v>0</v>
      </c>
    </row>
    <row r="29" spans="1:7" ht="15" customHeight="1" x14ac:dyDescent="0.3">
      <c r="A29" s="49" t="s">
        <v>288</v>
      </c>
      <c r="B29" s="435">
        <v>0</v>
      </c>
      <c r="C29" s="435">
        <v>0</v>
      </c>
      <c r="D29" s="435">
        <v>0</v>
      </c>
      <c r="E29" s="435">
        <v>0</v>
      </c>
      <c r="F29" s="435">
        <v>0</v>
      </c>
      <c r="G29" s="435">
        <v>0</v>
      </c>
    </row>
    <row r="30" spans="1:7" ht="15" customHeight="1" x14ac:dyDescent="0.3">
      <c r="A30" s="49" t="s">
        <v>289</v>
      </c>
      <c r="B30" s="435">
        <v>0</v>
      </c>
      <c r="C30" s="435">
        <v>0</v>
      </c>
      <c r="D30" s="435">
        <v>0</v>
      </c>
      <c r="E30" s="435">
        <v>0</v>
      </c>
      <c r="F30" s="435">
        <v>0</v>
      </c>
      <c r="G30" s="435">
        <v>0</v>
      </c>
    </row>
    <row r="31" spans="1:7" ht="15" customHeight="1" x14ac:dyDescent="0.3">
      <c r="A31" s="49" t="s">
        <v>290</v>
      </c>
      <c r="B31" s="435">
        <v>0</v>
      </c>
      <c r="C31" s="435">
        <v>0</v>
      </c>
      <c r="D31" s="435">
        <v>1</v>
      </c>
      <c r="E31" s="435">
        <v>0</v>
      </c>
      <c r="F31" s="435">
        <v>0</v>
      </c>
      <c r="G31" s="435">
        <v>0</v>
      </c>
    </row>
    <row r="32" spans="1:7" ht="15" customHeight="1" x14ac:dyDescent="0.3">
      <c r="A32" s="49" t="s">
        <v>291</v>
      </c>
      <c r="B32" s="435">
        <v>0</v>
      </c>
      <c r="C32" s="435">
        <v>0</v>
      </c>
      <c r="D32" s="435">
        <v>1</v>
      </c>
      <c r="E32" s="435">
        <v>0</v>
      </c>
      <c r="F32" s="435">
        <v>0</v>
      </c>
      <c r="G32" s="435">
        <v>1</v>
      </c>
    </row>
    <row r="33" spans="1:7" ht="15" customHeight="1" x14ac:dyDescent="0.3">
      <c r="A33" s="49" t="s">
        <v>292</v>
      </c>
      <c r="B33" s="435">
        <v>0</v>
      </c>
      <c r="C33" s="435">
        <v>0</v>
      </c>
      <c r="D33" s="435">
        <v>0</v>
      </c>
      <c r="E33" s="435">
        <v>0</v>
      </c>
      <c r="F33" s="435">
        <v>0</v>
      </c>
      <c r="G33" s="435">
        <v>0</v>
      </c>
    </row>
    <row r="34" spans="1:7" ht="15" customHeight="1" x14ac:dyDescent="0.3">
      <c r="A34" s="49" t="s">
        <v>293</v>
      </c>
      <c r="B34" s="435">
        <v>0</v>
      </c>
      <c r="C34" s="435">
        <v>0</v>
      </c>
      <c r="D34" s="435">
        <v>0</v>
      </c>
      <c r="E34" s="435">
        <v>0</v>
      </c>
      <c r="F34" s="435">
        <v>0</v>
      </c>
      <c r="G34" s="435">
        <v>0</v>
      </c>
    </row>
    <row r="35" spans="1:7" ht="15" customHeight="1" x14ac:dyDescent="0.3">
      <c r="A35" s="49" t="s">
        <v>294</v>
      </c>
      <c r="B35" s="435">
        <v>0</v>
      </c>
      <c r="C35" s="435">
        <v>0</v>
      </c>
      <c r="D35" s="435">
        <v>0</v>
      </c>
      <c r="E35" s="435">
        <v>1</v>
      </c>
      <c r="F35" s="435">
        <v>0</v>
      </c>
      <c r="G35" s="435">
        <v>0</v>
      </c>
    </row>
    <row r="36" spans="1:7" ht="15" customHeight="1" x14ac:dyDescent="0.3">
      <c r="A36" s="49" t="s">
        <v>295</v>
      </c>
      <c r="B36" s="435">
        <v>0</v>
      </c>
      <c r="C36" s="435">
        <v>0</v>
      </c>
      <c r="D36" s="435">
        <v>0</v>
      </c>
      <c r="E36" s="435">
        <v>0</v>
      </c>
      <c r="F36" s="435">
        <v>0</v>
      </c>
      <c r="G36" s="435">
        <v>0</v>
      </c>
    </row>
    <row r="37" spans="1:7" ht="15" customHeight="1" x14ac:dyDescent="0.3">
      <c r="A37" s="49" t="s">
        <v>454</v>
      </c>
      <c r="B37" s="435">
        <v>0</v>
      </c>
      <c r="C37" s="435">
        <v>0</v>
      </c>
      <c r="D37" s="435">
        <v>0</v>
      </c>
      <c r="E37" s="435">
        <v>0</v>
      </c>
      <c r="F37" s="435">
        <v>0</v>
      </c>
      <c r="G37" s="435">
        <v>0</v>
      </c>
    </row>
    <row r="38" spans="1:7" ht="15" customHeight="1" x14ac:dyDescent="0.3">
      <c r="A38" s="49" t="s">
        <v>455</v>
      </c>
      <c r="B38" s="435">
        <v>0</v>
      </c>
      <c r="C38" s="435">
        <v>0</v>
      </c>
      <c r="D38" s="435">
        <v>0</v>
      </c>
      <c r="E38" s="435">
        <v>0</v>
      </c>
      <c r="F38" s="435">
        <v>0</v>
      </c>
      <c r="G38" s="435">
        <v>0</v>
      </c>
    </row>
    <row r="39" spans="1:7" ht="9.75" customHeight="1" x14ac:dyDescent="0.3">
      <c r="A39" s="321"/>
      <c r="B39" s="51"/>
      <c r="C39" s="51"/>
      <c r="D39" s="51"/>
      <c r="E39" s="51"/>
      <c r="F39" s="51"/>
      <c r="G39" s="51"/>
    </row>
    <row r="40" spans="1:7" ht="14.25" customHeight="1" x14ac:dyDescent="0.3">
      <c r="A40" s="433" t="s">
        <v>446</v>
      </c>
      <c r="B40" s="434">
        <f t="shared" ref="B40:G40" si="2">SUM(B41:B54)</f>
        <v>1</v>
      </c>
      <c r="C40" s="434">
        <f t="shared" si="2"/>
        <v>0</v>
      </c>
      <c r="D40" s="434">
        <f t="shared" si="2"/>
        <v>0</v>
      </c>
      <c r="E40" s="434">
        <f t="shared" si="2"/>
        <v>0</v>
      </c>
      <c r="F40" s="434">
        <f t="shared" si="2"/>
        <v>0</v>
      </c>
      <c r="G40" s="434">
        <f t="shared" si="2"/>
        <v>1</v>
      </c>
    </row>
    <row r="41" spans="1:7" ht="15" customHeight="1" x14ac:dyDescent="0.3">
      <c r="A41" s="49" t="s">
        <v>453</v>
      </c>
      <c r="B41" s="435">
        <v>0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</row>
    <row r="42" spans="1:7" ht="15" customHeight="1" x14ac:dyDescent="0.3">
      <c r="A42" s="49" t="s">
        <v>285</v>
      </c>
      <c r="B42" s="435">
        <v>0</v>
      </c>
      <c r="C42" s="435">
        <v>0</v>
      </c>
      <c r="D42" s="435">
        <v>0</v>
      </c>
      <c r="E42" s="435">
        <v>0</v>
      </c>
      <c r="F42" s="435">
        <v>0</v>
      </c>
      <c r="G42" s="435">
        <v>0</v>
      </c>
    </row>
    <row r="43" spans="1:7" ht="15" customHeight="1" x14ac:dyDescent="0.3">
      <c r="A43" s="49" t="s">
        <v>286</v>
      </c>
      <c r="B43" s="435">
        <v>0</v>
      </c>
      <c r="C43" s="435">
        <v>0</v>
      </c>
      <c r="D43" s="435">
        <v>0</v>
      </c>
      <c r="E43" s="435">
        <v>0</v>
      </c>
      <c r="F43" s="435">
        <v>0</v>
      </c>
      <c r="G43" s="435">
        <v>0</v>
      </c>
    </row>
    <row r="44" spans="1:7" ht="15" customHeight="1" x14ac:dyDescent="0.3">
      <c r="A44" s="49" t="s">
        <v>287</v>
      </c>
      <c r="B44" s="435">
        <v>0</v>
      </c>
      <c r="C44" s="435">
        <v>0</v>
      </c>
      <c r="D44" s="435">
        <v>0</v>
      </c>
      <c r="E44" s="435">
        <v>0</v>
      </c>
      <c r="F44" s="435">
        <v>0</v>
      </c>
      <c r="G44" s="435">
        <v>0</v>
      </c>
    </row>
    <row r="45" spans="1:7" ht="15" customHeight="1" x14ac:dyDescent="0.3">
      <c r="A45" s="49" t="s">
        <v>288</v>
      </c>
      <c r="B45" s="435">
        <v>0</v>
      </c>
      <c r="C45" s="435">
        <v>0</v>
      </c>
      <c r="D45" s="435">
        <v>0</v>
      </c>
      <c r="E45" s="435">
        <v>0</v>
      </c>
      <c r="F45" s="435">
        <v>0</v>
      </c>
      <c r="G45" s="435">
        <v>1</v>
      </c>
    </row>
    <row r="46" spans="1:7" ht="15" customHeight="1" x14ac:dyDescent="0.3">
      <c r="A46" s="49" t="s">
        <v>289</v>
      </c>
      <c r="B46" s="435">
        <v>1</v>
      </c>
      <c r="C46" s="435">
        <v>0</v>
      </c>
      <c r="D46" s="435">
        <v>0</v>
      </c>
      <c r="E46" s="435">
        <v>0</v>
      </c>
      <c r="F46" s="435">
        <v>0</v>
      </c>
      <c r="G46" s="435">
        <v>0</v>
      </c>
    </row>
    <row r="47" spans="1:7" ht="15" customHeight="1" x14ac:dyDescent="0.3">
      <c r="A47" s="49" t="s">
        <v>290</v>
      </c>
      <c r="B47" s="435">
        <v>0</v>
      </c>
      <c r="C47" s="435">
        <v>0</v>
      </c>
      <c r="D47" s="435">
        <v>0</v>
      </c>
      <c r="E47" s="435">
        <v>0</v>
      </c>
      <c r="F47" s="435">
        <v>0</v>
      </c>
      <c r="G47" s="435">
        <v>0</v>
      </c>
    </row>
    <row r="48" spans="1:7" ht="15" customHeight="1" x14ac:dyDescent="0.3">
      <c r="A48" s="49" t="s">
        <v>291</v>
      </c>
      <c r="B48" s="435">
        <v>0</v>
      </c>
      <c r="C48" s="435">
        <v>0</v>
      </c>
      <c r="D48" s="435">
        <v>0</v>
      </c>
      <c r="E48" s="435">
        <v>0</v>
      </c>
      <c r="F48" s="435">
        <v>0</v>
      </c>
      <c r="G48" s="435">
        <v>0</v>
      </c>
    </row>
    <row r="49" spans="1:7" ht="15" customHeight="1" x14ac:dyDescent="0.3">
      <c r="A49" s="49" t="s">
        <v>292</v>
      </c>
      <c r="B49" s="435">
        <v>0</v>
      </c>
      <c r="C49" s="435">
        <v>0</v>
      </c>
      <c r="D49" s="435">
        <v>0</v>
      </c>
      <c r="E49" s="435">
        <v>0</v>
      </c>
      <c r="F49" s="435">
        <v>0</v>
      </c>
      <c r="G49" s="435">
        <v>0</v>
      </c>
    </row>
    <row r="50" spans="1:7" ht="15" customHeight="1" x14ac:dyDescent="0.3">
      <c r="A50" s="49" t="s">
        <v>293</v>
      </c>
      <c r="B50" s="435">
        <v>0</v>
      </c>
      <c r="C50" s="435">
        <v>0</v>
      </c>
      <c r="D50" s="435">
        <v>0</v>
      </c>
      <c r="E50" s="435">
        <v>0</v>
      </c>
      <c r="F50" s="435">
        <v>0</v>
      </c>
      <c r="G50" s="435">
        <v>0</v>
      </c>
    </row>
    <row r="51" spans="1:7" ht="15" customHeight="1" x14ac:dyDescent="0.3">
      <c r="A51" s="49" t="s">
        <v>294</v>
      </c>
      <c r="B51" s="435">
        <v>0</v>
      </c>
      <c r="C51" s="435">
        <v>0</v>
      </c>
      <c r="D51" s="435">
        <v>0</v>
      </c>
      <c r="E51" s="435">
        <v>0</v>
      </c>
      <c r="F51" s="435">
        <v>0</v>
      </c>
      <c r="G51" s="435">
        <v>0</v>
      </c>
    </row>
    <row r="52" spans="1:7" ht="15" customHeight="1" x14ac:dyDescent="0.3">
      <c r="A52" s="49" t="s">
        <v>295</v>
      </c>
      <c r="B52" s="435">
        <v>0</v>
      </c>
      <c r="C52" s="435">
        <v>0</v>
      </c>
      <c r="D52" s="435">
        <v>0</v>
      </c>
      <c r="E52" s="435">
        <v>0</v>
      </c>
      <c r="F52" s="435">
        <v>0</v>
      </c>
      <c r="G52" s="435">
        <v>0</v>
      </c>
    </row>
    <row r="53" spans="1:7" ht="15" customHeight="1" x14ac:dyDescent="0.3">
      <c r="A53" s="49" t="s">
        <v>454</v>
      </c>
      <c r="B53" s="435">
        <v>0</v>
      </c>
      <c r="C53" s="435">
        <v>0</v>
      </c>
      <c r="D53" s="435">
        <v>0</v>
      </c>
      <c r="E53" s="435">
        <v>0</v>
      </c>
      <c r="F53" s="435">
        <v>0</v>
      </c>
      <c r="G53" s="435">
        <v>0</v>
      </c>
    </row>
    <row r="54" spans="1:7" ht="15" customHeight="1" x14ac:dyDescent="0.3">
      <c r="A54" s="49" t="s">
        <v>455</v>
      </c>
      <c r="B54" s="435">
        <v>0</v>
      </c>
      <c r="C54" s="435">
        <v>0</v>
      </c>
      <c r="D54" s="435">
        <v>0</v>
      </c>
      <c r="E54" s="435">
        <v>0</v>
      </c>
      <c r="F54" s="435">
        <v>0</v>
      </c>
      <c r="G54" s="435">
        <v>0</v>
      </c>
    </row>
    <row r="55" spans="1:7" ht="3.75" customHeight="1" x14ac:dyDescent="0.3"/>
    <row r="56" spans="1:7" ht="3.75" customHeight="1" x14ac:dyDescent="0.3">
      <c r="A56" s="451"/>
      <c r="B56" s="452"/>
      <c r="C56" s="452"/>
      <c r="D56" s="452"/>
      <c r="E56" s="452"/>
      <c r="F56" s="452"/>
      <c r="G56" s="452"/>
    </row>
    <row r="57" spans="1:7" ht="14.25" customHeight="1" x14ac:dyDescent="0.3">
      <c r="A57" s="433" t="s">
        <v>111</v>
      </c>
      <c r="B57" s="434">
        <f t="shared" ref="B57:G57" si="3">SUM(B58:B71)</f>
        <v>39</v>
      </c>
      <c r="C57" s="434">
        <f t="shared" si="3"/>
        <v>49</v>
      </c>
      <c r="D57" s="434">
        <f t="shared" si="3"/>
        <v>46</v>
      </c>
      <c r="E57" s="434">
        <f t="shared" si="3"/>
        <v>46</v>
      </c>
      <c r="F57" s="434">
        <f t="shared" si="3"/>
        <v>38</v>
      </c>
      <c r="G57" s="434">
        <f t="shared" si="3"/>
        <v>47</v>
      </c>
    </row>
    <row r="58" spans="1:7" ht="15" customHeight="1" x14ac:dyDescent="0.3">
      <c r="A58" s="49" t="s">
        <v>453</v>
      </c>
      <c r="B58" s="435">
        <f t="shared" ref="B58:G71" si="4">SUM(B41,B25,B9)</f>
        <v>0</v>
      </c>
      <c r="C58" s="435">
        <f t="shared" si="4"/>
        <v>0</v>
      </c>
      <c r="D58" s="435">
        <f t="shared" si="4"/>
        <v>0</v>
      </c>
      <c r="E58" s="435">
        <f t="shared" si="4"/>
        <v>0</v>
      </c>
      <c r="F58" s="435">
        <f t="shared" si="4"/>
        <v>0</v>
      </c>
      <c r="G58" s="435">
        <f t="shared" si="4"/>
        <v>0</v>
      </c>
    </row>
    <row r="59" spans="1:7" ht="15" customHeight="1" x14ac:dyDescent="0.3">
      <c r="A59" s="49" t="s">
        <v>285</v>
      </c>
      <c r="B59" s="435">
        <f t="shared" si="4"/>
        <v>0</v>
      </c>
      <c r="C59" s="435">
        <f t="shared" si="4"/>
        <v>0</v>
      </c>
      <c r="D59" s="435">
        <f t="shared" si="4"/>
        <v>0</v>
      </c>
      <c r="E59" s="435">
        <f t="shared" si="4"/>
        <v>0</v>
      </c>
      <c r="F59" s="435">
        <f t="shared" si="4"/>
        <v>0</v>
      </c>
      <c r="G59" s="435">
        <f t="shared" si="4"/>
        <v>0</v>
      </c>
    </row>
    <row r="60" spans="1:7" ht="15" customHeight="1" x14ac:dyDescent="0.3">
      <c r="A60" s="49" t="s">
        <v>286</v>
      </c>
      <c r="B60" s="435">
        <f t="shared" si="4"/>
        <v>2</v>
      </c>
      <c r="C60" s="435">
        <f t="shared" si="4"/>
        <v>1</v>
      </c>
      <c r="D60" s="435">
        <f t="shared" si="4"/>
        <v>0</v>
      </c>
      <c r="E60" s="435">
        <f t="shared" si="4"/>
        <v>0</v>
      </c>
      <c r="F60" s="435">
        <f t="shared" si="4"/>
        <v>0</v>
      </c>
      <c r="G60" s="435">
        <f t="shared" si="4"/>
        <v>0</v>
      </c>
    </row>
    <row r="61" spans="1:7" ht="15" customHeight="1" x14ac:dyDescent="0.3">
      <c r="A61" s="49" t="s">
        <v>287</v>
      </c>
      <c r="B61" s="435">
        <f t="shared" si="4"/>
        <v>3</v>
      </c>
      <c r="C61" s="435">
        <f t="shared" si="4"/>
        <v>1</v>
      </c>
      <c r="D61" s="435">
        <f t="shared" si="4"/>
        <v>5</v>
      </c>
      <c r="E61" s="435">
        <f t="shared" si="4"/>
        <v>3</v>
      </c>
      <c r="F61" s="435">
        <f t="shared" si="4"/>
        <v>0</v>
      </c>
      <c r="G61" s="435">
        <f t="shared" si="4"/>
        <v>2</v>
      </c>
    </row>
    <row r="62" spans="1:7" ht="15" customHeight="1" x14ac:dyDescent="0.3">
      <c r="A62" s="49" t="s">
        <v>288</v>
      </c>
      <c r="B62" s="435">
        <f t="shared" si="4"/>
        <v>1</v>
      </c>
      <c r="C62" s="435">
        <f t="shared" si="4"/>
        <v>11</v>
      </c>
      <c r="D62" s="435">
        <f t="shared" si="4"/>
        <v>5</v>
      </c>
      <c r="E62" s="435">
        <f t="shared" si="4"/>
        <v>4</v>
      </c>
      <c r="F62" s="435">
        <f t="shared" si="4"/>
        <v>7</v>
      </c>
      <c r="G62" s="435">
        <f t="shared" si="4"/>
        <v>5</v>
      </c>
    </row>
    <row r="63" spans="1:7" ht="15" customHeight="1" x14ac:dyDescent="0.3">
      <c r="A63" s="49" t="s">
        <v>289</v>
      </c>
      <c r="B63" s="435">
        <f t="shared" si="4"/>
        <v>8</v>
      </c>
      <c r="C63" s="435">
        <f t="shared" si="4"/>
        <v>4</v>
      </c>
      <c r="D63" s="435">
        <f t="shared" si="4"/>
        <v>3</v>
      </c>
      <c r="E63" s="435">
        <f t="shared" si="4"/>
        <v>5</v>
      </c>
      <c r="F63" s="435">
        <f t="shared" si="4"/>
        <v>7</v>
      </c>
      <c r="G63" s="435">
        <f t="shared" si="4"/>
        <v>7</v>
      </c>
    </row>
    <row r="64" spans="1:7" ht="15" customHeight="1" x14ac:dyDescent="0.3">
      <c r="A64" s="49" t="s">
        <v>290</v>
      </c>
      <c r="B64" s="435">
        <f t="shared" si="4"/>
        <v>8</v>
      </c>
      <c r="C64" s="435">
        <f t="shared" si="4"/>
        <v>7</v>
      </c>
      <c r="D64" s="435">
        <f t="shared" si="4"/>
        <v>12</v>
      </c>
      <c r="E64" s="435">
        <f t="shared" si="4"/>
        <v>6</v>
      </c>
      <c r="F64" s="435">
        <f t="shared" si="4"/>
        <v>8</v>
      </c>
      <c r="G64" s="435">
        <f t="shared" si="4"/>
        <v>3</v>
      </c>
    </row>
    <row r="65" spans="1:7" ht="15" customHeight="1" x14ac:dyDescent="0.3">
      <c r="A65" s="49" t="s">
        <v>291</v>
      </c>
      <c r="B65" s="435">
        <f t="shared" si="4"/>
        <v>7</v>
      </c>
      <c r="C65" s="435">
        <f t="shared" si="4"/>
        <v>10</v>
      </c>
      <c r="D65" s="435">
        <f t="shared" si="4"/>
        <v>8</v>
      </c>
      <c r="E65" s="435">
        <f t="shared" si="4"/>
        <v>8</v>
      </c>
      <c r="F65" s="435">
        <f t="shared" si="4"/>
        <v>4</v>
      </c>
      <c r="G65" s="435">
        <f t="shared" si="4"/>
        <v>12</v>
      </c>
    </row>
    <row r="66" spans="1:7" ht="15" customHeight="1" x14ac:dyDescent="0.3">
      <c r="A66" s="49" t="s">
        <v>292</v>
      </c>
      <c r="B66" s="435">
        <f t="shared" si="4"/>
        <v>5</v>
      </c>
      <c r="C66" s="435">
        <f t="shared" si="4"/>
        <v>8</v>
      </c>
      <c r="D66" s="435">
        <f t="shared" si="4"/>
        <v>7</v>
      </c>
      <c r="E66" s="435">
        <f t="shared" si="4"/>
        <v>8</v>
      </c>
      <c r="F66" s="435">
        <f t="shared" si="4"/>
        <v>4</v>
      </c>
      <c r="G66" s="435">
        <f t="shared" si="4"/>
        <v>9</v>
      </c>
    </row>
    <row r="67" spans="1:7" ht="15" customHeight="1" x14ac:dyDescent="0.3">
      <c r="A67" s="49" t="s">
        <v>293</v>
      </c>
      <c r="B67" s="435">
        <f t="shared" si="4"/>
        <v>2</v>
      </c>
      <c r="C67" s="435">
        <f t="shared" si="4"/>
        <v>3</v>
      </c>
      <c r="D67" s="435">
        <f t="shared" si="4"/>
        <v>3</v>
      </c>
      <c r="E67" s="435">
        <f t="shared" si="4"/>
        <v>6</v>
      </c>
      <c r="F67" s="435">
        <f t="shared" si="4"/>
        <v>3</v>
      </c>
      <c r="G67" s="435">
        <f t="shared" si="4"/>
        <v>6</v>
      </c>
    </row>
    <row r="68" spans="1:7" ht="15" customHeight="1" x14ac:dyDescent="0.3">
      <c r="A68" s="49" t="s">
        <v>294</v>
      </c>
      <c r="B68" s="435">
        <f t="shared" si="4"/>
        <v>3</v>
      </c>
      <c r="C68" s="435">
        <f t="shared" si="4"/>
        <v>1</v>
      </c>
      <c r="D68" s="435">
        <f t="shared" si="4"/>
        <v>2</v>
      </c>
      <c r="E68" s="435">
        <f t="shared" si="4"/>
        <v>5</v>
      </c>
      <c r="F68" s="435">
        <f t="shared" si="4"/>
        <v>3</v>
      </c>
      <c r="G68" s="435">
        <f t="shared" si="4"/>
        <v>2</v>
      </c>
    </row>
    <row r="69" spans="1:7" ht="15" customHeight="1" x14ac:dyDescent="0.3">
      <c r="A69" s="49" t="s">
        <v>295</v>
      </c>
      <c r="B69" s="435">
        <f t="shared" si="4"/>
        <v>0</v>
      </c>
      <c r="C69" s="435">
        <f t="shared" si="4"/>
        <v>3</v>
      </c>
      <c r="D69" s="435">
        <f t="shared" si="4"/>
        <v>0</v>
      </c>
      <c r="E69" s="435">
        <f t="shared" si="4"/>
        <v>0</v>
      </c>
      <c r="F69" s="435">
        <f t="shared" si="4"/>
        <v>0</v>
      </c>
      <c r="G69" s="435">
        <f t="shared" si="4"/>
        <v>1</v>
      </c>
    </row>
    <row r="70" spans="1:7" ht="15" customHeight="1" x14ac:dyDescent="0.3">
      <c r="A70" s="49" t="s">
        <v>454</v>
      </c>
      <c r="B70" s="435">
        <f t="shared" si="4"/>
        <v>0</v>
      </c>
      <c r="C70" s="435">
        <f t="shared" si="4"/>
        <v>0</v>
      </c>
      <c r="D70" s="435">
        <f t="shared" si="4"/>
        <v>1</v>
      </c>
      <c r="E70" s="435">
        <f t="shared" si="4"/>
        <v>1</v>
      </c>
      <c r="F70" s="435">
        <f t="shared" si="4"/>
        <v>2</v>
      </c>
      <c r="G70" s="435">
        <f t="shared" si="4"/>
        <v>0</v>
      </c>
    </row>
    <row r="71" spans="1:7" ht="15" customHeight="1" x14ac:dyDescent="0.3">
      <c r="A71" s="49" t="s">
        <v>455</v>
      </c>
      <c r="B71" s="435">
        <f t="shared" si="4"/>
        <v>0</v>
      </c>
      <c r="C71" s="435">
        <f t="shared" si="4"/>
        <v>0</v>
      </c>
      <c r="D71" s="435">
        <f t="shared" si="4"/>
        <v>0</v>
      </c>
      <c r="E71" s="435">
        <f t="shared" si="4"/>
        <v>0</v>
      </c>
      <c r="F71" s="435">
        <f t="shared" si="4"/>
        <v>0</v>
      </c>
      <c r="G71" s="435">
        <f t="shared" si="4"/>
        <v>0</v>
      </c>
    </row>
    <row r="72" spans="1:7" ht="3.75" customHeight="1" x14ac:dyDescent="0.3">
      <c r="A72" s="233"/>
      <c r="B72" s="453"/>
      <c r="C72" s="453"/>
      <c r="D72" s="453"/>
      <c r="E72" s="453"/>
      <c r="F72" s="453"/>
      <c r="G72" s="453"/>
    </row>
    <row r="73" spans="1:7" ht="10.5" customHeight="1" x14ac:dyDescent="0.3"/>
    <row r="74" spans="1:7" ht="15.75" customHeight="1" x14ac:dyDescent="0.3">
      <c r="F74" s="442"/>
      <c r="G74" s="442" t="s">
        <v>447</v>
      </c>
    </row>
    <row r="75" spans="1:7" ht="15.75" customHeight="1" x14ac:dyDescent="0.3">
      <c r="F75" s="443"/>
      <c r="G75" s="443" t="s">
        <v>448</v>
      </c>
    </row>
    <row r="76" spans="1:7" ht="21" customHeight="1" x14ac:dyDescent="0.3"/>
  </sheetData>
  <sheetProtection selectLockedCells="1" selectUnlockedCells="1"/>
  <mergeCells count="1">
    <mergeCell ref="B5:G5"/>
  </mergeCells>
  <printOptions horizontalCentered="1"/>
  <pageMargins left="0.7" right="0.7" top="0.75" bottom="0.75" header="0.3" footer="0.3"/>
  <pageSetup paperSize="9" scale="67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18917-9D4D-4894-AB34-BDE568E2C5C1}">
  <dimension ref="A1:G76"/>
  <sheetViews>
    <sheetView view="pageBreakPreview" zoomScaleSheetLayoutView="100" workbookViewId="0">
      <selection activeCell="D39" sqref="D39"/>
    </sheetView>
  </sheetViews>
  <sheetFormatPr defaultColWidth="9.109375" defaultRowHeight="15.6" x14ac:dyDescent="0.3"/>
  <cols>
    <col min="1" max="1" width="49.88671875" style="209" customWidth="1"/>
    <col min="2" max="7" width="12.44140625" style="218" customWidth="1"/>
    <col min="8" max="256" width="9.109375" style="209"/>
    <col min="257" max="257" width="49.88671875" style="209" customWidth="1"/>
    <col min="258" max="263" width="12.44140625" style="209" customWidth="1"/>
    <col min="264" max="512" width="9.109375" style="209"/>
    <col min="513" max="513" width="49.88671875" style="209" customWidth="1"/>
    <col min="514" max="519" width="12.44140625" style="209" customWidth="1"/>
    <col min="520" max="768" width="9.109375" style="209"/>
    <col min="769" max="769" width="49.88671875" style="209" customWidth="1"/>
    <col min="770" max="775" width="12.44140625" style="209" customWidth="1"/>
    <col min="776" max="1024" width="9.109375" style="209"/>
    <col min="1025" max="1025" width="49.88671875" style="209" customWidth="1"/>
    <col min="1026" max="1031" width="12.44140625" style="209" customWidth="1"/>
    <col min="1032" max="1280" width="9.109375" style="209"/>
    <col min="1281" max="1281" width="49.88671875" style="209" customWidth="1"/>
    <col min="1282" max="1287" width="12.44140625" style="209" customWidth="1"/>
    <col min="1288" max="1536" width="9.109375" style="209"/>
    <col min="1537" max="1537" width="49.88671875" style="209" customWidth="1"/>
    <col min="1538" max="1543" width="12.44140625" style="209" customWidth="1"/>
    <col min="1544" max="1792" width="9.109375" style="209"/>
    <col min="1793" max="1793" width="49.88671875" style="209" customWidth="1"/>
    <col min="1794" max="1799" width="12.44140625" style="209" customWidth="1"/>
    <col min="1800" max="2048" width="9.109375" style="209"/>
    <col min="2049" max="2049" width="49.88671875" style="209" customWidth="1"/>
    <col min="2050" max="2055" width="12.44140625" style="209" customWidth="1"/>
    <col min="2056" max="2304" width="9.109375" style="209"/>
    <col min="2305" max="2305" width="49.88671875" style="209" customWidth="1"/>
    <col min="2306" max="2311" width="12.44140625" style="209" customWidth="1"/>
    <col min="2312" max="2560" width="9.109375" style="209"/>
    <col min="2561" max="2561" width="49.88671875" style="209" customWidth="1"/>
    <col min="2562" max="2567" width="12.44140625" style="209" customWidth="1"/>
    <col min="2568" max="2816" width="9.109375" style="209"/>
    <col min="2817" max="2817" width="49.88671875" style="209" customWidth="1"/>
    <col min="2818" max="2823" width="12.44140625" style="209" customWidth="1"/>
    <col min="2824" max="3072" width="9.109375" style="209"/>
    <col min="3073" max="3073" width="49.88671875" style="209" customWidth="1"/>
    <col min="3074" max="3079" width="12.44140625" style="209" customWidth="1"/>
    <col min="3080" max="3328" width="9.109375" style="209"/>
    <col min="3329" max="3329" width="49.88671875" style="209" customWidth="1"/>
    <col min="3330" max="3335" width="12.44140625" style="209" customWidth="1"/>
    <col min="3336" max="3584" width="9.109375" style="209"/>
    <col min="3585" max="3585" width="49.88671875" style="209" customWidth="1"/>
    <col min="3586" max="3591" width="12.44140625" style="209" customWidth="1"/>
    <col min="3592" max="3840" width="9.109375" style="209"/>
    <col min="3841" max="3841" width="49.88671875" style="209" customWidth="1"/>
    <col min="3842" max="3847" width="12.44140625" style="209" customWidth="1"/>
    <col min="3848" max="4096" width="9.109375" style="209"/>
    <col min="4097" max="4097" width="49.88671875" style="209" customWidth="1"/>
    <col min="4098" max="4103" width="12.44140625" style="209" customWidth="1"/>
    <col min="4104" max="4352" width="9.109375" style="209"/>
    <col min="4353" max="4353" width="49.88671875" style="209" customWidth="1"/>
    <col min="4354" max="4359" width="12.44140625" style="209" customWidth="1"/>
    <col min="4360" max="4608" width="9.109375" style="209"/>
    <col min="4609" max="4609" width="49.88671875" style="209" customWidth="1"/>
    <col min="4610" max="4615" width="12.44140625" style="209" customWidth="1"/>
    <col min="4616" max="4864" width="9.109375" style="209"/>
    <col min="4865" max="4865" width="49.88671875" style="209" customWidth="1"/>
    <col min="4866" max="4871" width="12.44140625" style="209" customWidth="1"/>
    <col min="4872" max="5120" width="9.109375" style="209"/>
    <col min="5121" max="5121" width="49.88671875" style="209" customWidth="1"/>
    <col min="5122" max="5127" width="12.44140625" style="209" customWidth="1"/>
    <col min="5128" max="5376" width="9.109375" style="209"/>
    <col min="5377" max="5377" width="49.88671875" style="209" customWidth="1"/>
    <col min="5378" max="5383" width="12.44140625" style="209" customWidth="1"/>
    <col min="5384" max="5632" width="9.109375" style="209"/>
    <col min="5633" max="5633" width="49.88671875" style="209" customWidth="1"/>
    <col min="5634" max="5639" width="12.44140625" style="209" customWidth="1"/>
    <col min="5640" max="5888" width="9.109375" style="209"/>
    <col min="5889" max="5889" width="49.88671875" style="209" customWidth="1"/>
    <col min="5890" max="5895" width="12.44140625" style="209" customWidth="1"/>
    <col min="5896" max="6144" width="9.109375" style="209"/>
    <col min="6145" max="6145" width="49.88671875" style="209" customWidth="1"/>
    <col min="6146" max="6151" width="12.44140625" style="209" customWidth="1"/>
    <col min="6152" max="6400" width="9.109375" style="209"/>
    <col min="6401" max="6401" width="49.88671875" style="209" customWidth="1"/>
    <col min="6402" max="6407" width="12.44140625" style="209" customWidth="1"/>
    <col min="6408" max="6656" width="9.109375" style="209"/>
    <col min="6657" max="6657" width="49.88671875" style="209" customWidth="1"/>
    <col min="6658" max="6663" width="12.44140625" style="209" customWidth="1"/>
    <col min="6664" max="6912" width="9.109375" style="209"/>
    <col min="6913" max="6913" width="49.88671875" style="209" customWidth="1"/>
    <col min="6914" max="6919" width="12.44140625" style="209" customWidth="1"/>
    <col min="6920" max="7168" width="9.109375" style="209"/>
    <col min="7169" max="7169" width="49.88671875" style="209" customWidth="1"/>
    <col min="7170" max="7175" width="12.44140625" style="209" customWidth="1"/>
    <col min="7176" max="7424" width="9.109375" style="209"/>
    <col min="7425" max="7425" width="49.88671875" style="209" customWidth="1"/>
    <col min="7426" max="7431" width="12.44140625" style="209" customWidth="1"/>
    <col min="7432" max="7680" width="9.109375" style="209"/>
    <col min="7681" max="7681" width="49.88671875" style="209" customWidth="1"/>
    <col min="7682" max="7687" width="12.44140625" style="209" customWidth="1"/>
    <col min="7688" max="7936" width="9.109375" style="209"/>
    <col min="7937" max="7937" width="49.88671875" style="209" customWidth="1"/>
    <col min="7938" max="7943" width="12.44140625" style="209" customWidth="1"/>
    <col min="7944" max="8192" width="9.109375" style="209"/>
    <col min="8193" max="8193" width="49.88671875" style="209" customWidth="1"/>
    <col min="8194" max="8199" width="12.44140625" style="209" customWidth="1"/>
    <col min="8200" max="8448" width="9.109375" style="209"/>
    <col min="8449" max="8449" width="49.88671875" style="209" customWidth="1"/>
    <col min="8450" max="8455" width="12.44140625" style="209" customWidth="1"/>
    <col min="8456" max="8704" width="9.109375" style="209"/>
    <col min="8705" max="8705" width="49.88671875" style="209" customWidth="1"/>
    <col min="8706" max="8711" width="12.44140625" style="209" customWidth="1"/>
    <col min="8712" max="8960" width="9.109375" style="209"/>
    <col min="8961" max="8961" width="49.88671875" style="209" customWidth="1"/>
    <col min="8962" max="8967" width="12.44140625" style="209" customWidth="1"/>
    <col min="8968" max="9216" width="9.109375" style="209"/>
    <col min="9217" max="9217" width="49.88671875" style="209" customWidth="1"/>
    <col min="9218" max="9223" width="12.44140625" style="209" customWidth="1"/>
    <col min="9224" max="9472" width="9.109375" style="209"/>
    <col min="9473" max="9473" width="49.88671875" style="209" customWidth="1"/>
    <col min="9474" max="9479" width="12.44140625" style="209" customWidth="1"/>
    <col min="9480" max="9728" width="9.109375" style="209"/>
    <col min="9729" max="9729" width="49.88671875" style="209" customWidth="1"/>
    <col min="9730" max="9735" width="12.44140625" style="209" customWidth="1"/>
    <col min="9736" max="9984" width="9.109375" style="209"/>
    <col min="9985" max="9985" width="49.88671875" style="209" customWidth="1"/>
    <col min="9986" max="9991" width="12.44140625" style="209" customWidth="1"/>
    <col min="9992" max="10240" width="9.109375" style="209"/>
    <col min="10241" max="10241" width="49.88671875" style="209" customWidth="1"/>
    <col min="10242" max="10247" width="12.44140625" style="209" customWidth="1"/>
    <col min="10248" max="10496" width="9.109375" style="209"/>
    <col min="10497" max="10497" width="49.88671875" style="209" customWidth="1"/>
    <col min="10498" max="10503" width="12.44140625" style="209" customWidth="1"/>
    <col min="10504" max="10752" width="9.109375" style="209"/>
    <col min="10753" max="10753" width="49.88671875" style="209" customWidth="1"/>
    <col min="10754" max="10759" width="12.44140625" style="209" customWidth="1"/>
    <col min="10760" max="11008" width="9.109375" style="209"/>
    <col min="11009" max="11009" width="49.88671875" style="209" customWidth="1"/>
    <col min="11010" max="11015" width="12.44140625" style="209" customWidth="1"/>
    <col min="11016" max="11264" width="9.109375" style="209"/>
    <col min="11265" max="11265" width="49.88671875" style="209" customWidth="1"/>
    <col min="11266" max="11271" width="12.44140625" style="209" customWidth="1"/>
    <col min="11272" max="11520" width="9.109375" style="209"/>
    <col min="11521" max="11521" width="49.88671875" style="209" customWidth="1"/>
    <col min="11522" max="11527" width="12.44140625" style="209" customWidth="1"/>
    <col min="11528" max="11776" width="9.109375" style="209"/>
    <col min="11777" max="11777" width="49.88671875" style="209" customWidth="1"/>
    <col min="11778" max="11783" width="12.44140625" style="209" customWidth="1"/>
    <col min="11784" max="12032" width="9.109375" style="209"/>
    <col min="12033" max="12033" width="49.88671875" style="209" customWidth="1"/>
    <col min="12034" max="12039" width="12.44140625" style="209" customWidth="1"/>
    <col min="12040" max="12288" width="9.109375" style="209"/>
    <col min="12289" max="12289" width="49.88671875" style="209" customWidth="1"/>
    <col min="12290" max="12295" width="12.44140625" style="209" customWidth="1"/>
    <col min="12296" max="12544" width="9.109375" style="209"/>
    <col min="12545" max="12545" width="49.88671875" style="209" customWidth="1"/>
    <col min="12546" max="12551" width="12.44140625" style="209" customWidth="1"/>
    <col min="12552" max="12800" width="9.109375" style="209"/>
    <col min="12801" max="12801" width="49.88671875" style="209" customWidth="1"/>
    <col min="12802" max="12807" width="12.44140625" style="209" customWidth="1"/>
    <col min="12808" max="13056" width="9.109375" style="209"/>
    <col min="13057" max="13057" width="49.88671875" style="209" customWidth="1"/>
    <col min="13058" max="13063" width="12.44140625" style="209" customWidth="1"/>
    <col min="13064" max="13312" width="9.109375" style="209"/>
    <col min="13313" max="13313" width="49.88671875" style="209" customWidth="1"/>
    <col min="13314" max="13319" width="12.44140625" style="209" customWidth="1"/>
    <col min="13320" max="13568" width="9.109375" style="209"/>
    <col min="13569" max="13569" width="49.88671875" style="209" customWidth="1"/>
    <col min="13570" max="13575" width="12.44140625" style="209" customWidth="1"/>
    <col min="13576" max="13824" width="9.109375" style="209"/>
    <col min="13825" max="13825" width="49.88671875" style="209" customWidth="1"/>
    <col min="13826" max="13831" width="12.44140625" style="209" customWidth="1"/>
    <col min="13832" max="14080" width="9.109375" style="209"/>
    <col min="14081" max="14081" width="49.88671875" style="209" customWidth="1"/>
    <col min="14082" max="14087" width="12.44140625" style="209" customWidth="1"/>
    <col min="14088" max="14336" width="9.109375" style="209"/>
    <col min="14337" max="14337" width="49.88671875" style="209" customWidth="1"/>
    <col min="14338" max="14343" width="12.44140625" style="209" customWidth="1"/>
    <col min="14344" max="14592" width="9.109375" style="209"/>
    <col min="14593" max="14593" width="49.88671875" style="209" customWidth="1"/>
    <col min="14594" max="14599" width="12.44140625" style="209" customWidth="1"/>
    <col min="14600" max="14848" width="9.109375" style="209"/>
    <col min="14849" max="14849" width="49.88671875" style="209" customWidth="1"/>
    <col min="14850" max="14855" width="12.44140625" style="209" customWidth="1"/>
    <col min="14856" max="15104" width="9.109375" style="209"/>
    <col min="15105" max="15105" width="49.88671875" style="209" customWidth="1"/>
    <col min="15106" max="15111" width="12.44140625" style="209" customWidth="1"/>
    <col min="15112" max="15360" width="9.109375" style="209"/>
    <col min="15361" max="15361" width="49.88671875" style="209" customWidth="1"/>
    <col min="15362" max="15367" width="12.44140625" style="209" customWidth="1"/>
    <col min="15368" max="15616" width="9.109375" style="209"/>
    <col min="15617" max="15617" width="49.88671875" style="209" customWidth="1"/>
    <col min="15618" max="15623" width="12.44140625" style="209" customWidth="1"/>
    <col min="15624" max="15872" width="9.109375" style="209"/>
    <col min="15873" max="15873" width="49.88671875" style="209" customWidth="1"/>
    <col min="15874" max="15879" width="12.44140625" style="209" customWidth="1"/>
    <col min="15880" max="16128" width="9.109375" style="209"/>
    <col min="16129" max="16129" width="49.88671875" style="209" customWidth="1"/>
    <col min="16130" max="16135" width="12.44140625" style="209" customWidth="1"/>
    <col min="16136" max="16384" width="9.109375" style="209"/>
  </cols>
  <sheetData>
    <row r="1" spans="1:7" s="1" customFormat="1" ht="18" customHeight="1" x14ac:dyDescent="0.35">
      <c r="A1" s="72" t="s">
        <v>466</v>
      </c>
      <c r="B1" s="29"/>
      <c r="C1" s="29"/>
      <c r="D1" s="148"/>
      <c r="E1" s="148"/>
      <c r="F1" s="148"/>
      <c r="G1" s="148"/>
    </row>
    <row r="2" spans="1:7" s="1" customFormat="1" ht="18" customHeight="1" x14ac:dyDescent="0.35">
      <c r="A2" s="32" t="s">
        <v>467</v>
      </c>
      <c r="B2" s="29"/>
      <c r="C2" s="29"/>
      <c r="D2" s="33"/>
      <c r="E2" s="33"/>
      <c r="F2" s="33"/>
      <c r="G2" s="33"/>
    </row>
    <row r="3" spans="1:7" s="1" customFormat="1" ht="14.25" customHeight="1" x14ac:dyDescent="0.35">
      <c r="A3" s="32"/>
      <c r="B3" s="29"/>
      <c r="C3" s="29"/>
      <c r="D3" s="33"/>
      <c r="E3" s="33"/>
      <c r="F3" s="33"/>
      <c r="G3" s="33"/>
    </row>
    <row r="4" spans="1:7" ht="14.25" customHeight="1" x14ac:dyDescent="0.35">
      <c r="F4" s="455"/>
      <c r="G4" s="455" t="s">
        <v>471</v>
      </c>
    </row>
    <row r="5" spans="1:7" ht="17.25" customHeight="1" x14ac:dyDescent="0.3">
      <c r="A5" s="393" t="s">
        <v>451</v>
      </c>
      <c r="B5" s="430" t="s">
        <v>472</v>
      </c>
      <c r="C5" s="430"/>
      <c r="D5" s="430"/>
      <c r="E5" s="430"/>
      <c r="F5" s="430"/>
      <c r="G5" s="430"/>
    </row>
    <row r="6" spans="1:7" ht="17.25" customHeight="1" x14ac:dyDescent="0.3">
      <c r="A6" s="394" t="s">
        <v>452</v>
      </c>
      <c r="B6" s="395">
        <v>2017</v>
      </c>
      <c r="C6" s="395">
        <v>2018</v>
      </c>
      <c r="D6" s="395">
        <v>2019</v>
      </c>
      <c r="E6" s="395">
        <v>2020</v>
      </c>
      <c r="F6" s="395">
        <v>2021</v>
      </c>
      <c r="G6" s="395">
        <v>2022</v>
      </c>
    </row>
    <row r="7" spans="1:7" ht="3.75" customHeight="1" x14ac:dyDescent="0.35">
      <c r="A7" s="431"/>
      <c r="B7" s="432"/>
      <c r="C7" s="432"/>
      <c r="D7" s="432"/>
      <c r="E7" s="432"/>
      <c r="F7" s="432"/>
      <c r="G7" s="432"/>
    </row>
    <row r="8" spans="1:7" ht="14.25" customHeight="1" x14ac:dyDescent="0.3">
      <c r="A8" s="433" t="s">
        <v>443</v>
      </c>
      <c r="B8" s="434">
        <f t="shared" ref="B8:G8" si="0">SUM(B9:B22)</f>
        <v>330</v>
      </c>
      <c r="C8" s="434">
        <f t="shared" si="0"/>
        <v>333</v>
      </c>
      <c r="D8" s="434">
        <f t="shared" si="0"/>
        <v>374</v>
      </c>
      <c r="E8" s="434">
        <f t="shared" si="0"/>
        <v>400</v>
      </c>
      <c r="F8" s="434">
        <f t="shared" si="0"/>
        <v>323</v>
      </c>
      <c r="G8" s="434">
        <f t="shared" si="0"/>
        <v>347</v>
      </c>
    </row>
    <row r="9" spans="1:7" ht="15" customHeight="1" x14ac:dyDescent="0.3">
      <c r="A9" s="49" t="s">
        <v>453</v>
      </c>
      <c r="B9" s="435">
        <v>0</v>
      </c>
      <c r="C9" s="435">
        <v>0</v>
      </c>
      <c r="D9" s="435">
        <v>1</v>
      </c>
      <c r="E9" s="435">
        <v>0</v>
      </c>
      <c r="F9" s="435">
        <v>0</v>
      </c>
      <c r="G9" s="435">
        <v>0</v>
      </c>
    </row>
    <row r="10" spans="1:7" ht="15" customHeight="1" x14ac:dyDescent="0.3">
      <c r="A10" s="49" t="s">
        <v>285</v>
      </c>
      <c r="B10" s="435">
        <v>3</v>
      </c>
      <c r="C10" s="435">
        <v>0</v>
      </c>
      <c r="D10" s="435">
        <v>1</v>
      </c>
      <c r="E10" s="435">
        <v>3</v>
      </c>
      <c r="F10" s="435">
        <v>2</v>
      </c>
      <c r="G10" s="435">
        <v>1</v>
      </c>
    </row>
    <row r="11" spans="1:7" ht="15" customHeight="1" x14ac:dyDescent="0.3">
      <c r="A11" s="49" t="s">
        <v>286</v>
      </c>
      <c r="B11" s="435">
        <v>25</v>
      </c>
      <c r="C11" s="435">
        <v>18</v>
      </c>
      <c r="D11" s="435">
        <v>27</v>
      </c>
      <c r="E11" s="435">
        <v>33</v>
      </c>
      <c r="F11" s="435">
        <v>17</v>
      </c>
      <c r="G11" s="435">
        <v>18</v>
      </c>
    </row>
    <row r="12" spans="1:7" ht="15" customHeight="1" x14ac:dyDescent="0.3">
      <c r="A12" s="49" t="s">
        <v>287</v>
      </c>
      <c r="B12" s="435">
        <v>49</v>
      </c>
      <c r="C12" s="435">
        <v>74</v>
      </c>
      <c r="D12" s="435">
        <v>68</v>
      </c>
      <c r="E12" s="435">
        <v>72</v>
      </c>
      <c r="F12" s="435">
        <v>61</v>
      </c>
      <c r="G12" s="435">
        <v>60</v>
      </c>
    </row>
    <row r="13" spans="1:7" ht="15" customHeight="1" x14ac:dyDescent="0.3">
      <c r="A13" s="49" t="s">
        <v>288</v>
      </c>
      <c r="B13" s="435">
        <v>75</v>
      </c>
      <c r="C13" s="435">
        <v>62</v>
      </c>
      <c r="D13" s="435">
        <v>90</v>
      </c>
      <c r="E13" s="435">
        <v>102</v>
      </c>
      <c r="F13" s="435">
        <v>78</v>
      </c>
      <c r="G13" s="435">
        <v>90</v>
      </c>
    </row>
    <row r="14" spans="1:7" ht="15" customHeight="1" x14ac:dyDescent="0.3">
      <c r="A14" s="49" t="s">
        <v>289</v>
      </c>
      <c r="B14" s="435">
        <v>73</v>
      </c>
      <c r="C14" s="435">
        <v>75</v>
      </c>
      <c r="D14" s="435">
        <v>76</v>
      </c>
      <c r="E14" s="435">
        <v>78</v>
      </c>
      <c r="F14" s="435">
        <v>65</v>
      </c>
      <c r="G14" s="435">
        <v>64</v>
      </c>
    </row>
    <row r="15" spans="1:7" ht="15" customHeight="1" x14ac:dyDescent="0.3">
      <c r="A15" s="49" t="s">
        <v>290</v>
      </c>
      <c r="B15" s="435">
        <v>49</v>
      </c>
      <c r="C15" s="435">
        <v>48</v>
      </c>
      <c r="D15" s="435">
        <v>51</v>
      </c>
      <c r="E15" s="435">
        <v>55</v>
      </c>
      <c r="F15" s="435">
        <v>53</v>
      </c>
      <c r="G15" s="435">
        <v>60</v>
      </c>
    </row>
    <row r="16" spans="1:7" ht="15" customHeight="1" x14ac:dyDescent="0.3">
      <c r="A16" s="49" t="s">
        <v>305</v>
      </c>
      <c r="B16" s="435">
        <v>35</v>
      </c>
      <c r="C16" s="435">
        <v>36</v>
      </c>
      <c r="D16" s="435">
        <v>32</v>
      </c>
      <c r="E16" s="435">
        <v>29</v>
      </c>
      <c r="F16" s="435">
        <v>26</v>
      </c>
      <c r="G16" s="435">
        <v>31</v>
      </c>
    </row>
    <row r="17" spans="1:7" ht="15" customHeight="1" x14ac:dyDescent="0.3">
      <c r="A17" s="49" t="s">
        <v>292</v>
      </c>
      <c r="B17" s="435">
        <v>11</v>
      </c>
      <c r="C17" s="435">
        <v>9</v>
      </c>
      <c r="D17" s="435">
        <v>16</v>
      </c>
      <c r="E17" s="435">
        <v>16</v>
      </c>
      <c r="F17" s="435">
        <v>13</v>
      </c>
      <c r="G17" s="435">
        <v>16</v>
      </c>
    </row>
    <row r="18" spans="1:7" ht="15" customHeight="1" x14ac:dyDescent="0.3">
      <c r="A18" s="49" t="s">
        <v>293</v>
      </c>
      <c r="B18" s="435">
        <v>8</v>
      </c>
      <c r="C18" s="435">
        <v>8</v>
      </c>
      <c r="D18" s="435">
        <v>8</v>
      </c>
      <c r="E18" s="435">
        <v>5</v>
      </c>
      <c r="F18" s="435">
        <v>6</v>
      </c>
      <c r="G18" s="435">
        <v>4</v>
      </c>
    </row>
    <row r="19" spans="1:7" ht="15" customHeight="1" x14ac:dyDescent="0.3">
      <c r="A19" s="49" t="s">
        <v>294</v>
      </c>
      <c r="B19" s="435">
        <v>2</v>
      </c>
      <c r="C19" s="435">
        <v>2</v>
      </c>
      <c r="D19" s="435">
        <v>3</v>
      </c>
      <c r="E19" s="435">
        <v>4</v>
      </c>
      <c r="F19" s="435">
        <v>1</v>
      </c>
      <c r="G19" s="435">
        <v>2</v>
      </c>
    </row>
    <row r="20" spans="1:7" ht="15" customHeight="1" x14ac:dyDescent="0.3">
      <c r="A20" s="49" t="s">
        <v>295</v>
      </c>
      <c r="B20" s="435">
        <v>0</v>
      </c>
      <c r="C20" s="435">
        <v>1</v>
      </c>
      <c r="D20" s="435">
        <v>1</v>
      </c>
      <c r="E20" s="435">
        <v>2</v>
      </c>
      <c r="F20" s="435">
        <v>0</v>
      </c>
      <c r="G20" s="435">
        <v>1</v>
      </c>
    </row>
    <row r="21" spans="1:7" ht="15" customHeight="1" x14ac:dyDescent="0.3">
      <c r="A21" s="49" t="s">
        <v>454</v>
      </c>
      <c r="B21" s="435">
        <v>0</v>
      </c>
      <c r="C21" s="435">
        <v>0</v>
      </c>
      <c r="D21" s="435">
        <v>0</v>
      </c>
      <c r="E21" s="435">
        <v>1</v>
      </c>
      <c r="F21" s="435">
        <v>1</v>
      </c>
      <c r="G21" s="435">
        <v>0</v>
      </c>
    </row>
    <row r="22" spans="1:7" ht="15" customHeight="1" x14ac:dyDescent="0.3">
      <c r="A22" s="49" t="s">
        <v>455</v>
      </c>
      <c r="B22" s="435">
        <v>0</v>
      </c>
      <c r="C22" s="435">
        <v>0</v>
      </c>
      <c r="D22" s="435">
        <v>0</v>
      </c>
      <c r="E22" s="435">
        <v>0</v>
      </c>
      <c r="F22" s="435">
        <v>0</v>
      </c>
      <c r="G22" s="435">
        <v>0</v>
      </c>
    </row>
    <row r="23" spans="1:7" ht="9.75" customHeight="1" x14ac:dyDescent="0.3">
      <c r="A23" s="49"/>
      <c r="B23" s="435"/>
      <c r="C23" s="435"/>
      <c r="D23" s="435"/>
      <c r="E23" s="435"/>
      <c r="F23" s="435"/>
      <c r="G23" s="435"/>
    </row>
    <row r="24" spans="1:7" ht="14.25" customHeight="1" x14ac:dyDescent="0.3">
      <c r="A24" s="433" t="s">
        <v>445</v>
      </c>
      <c r="B24" s="434">
        <f t="shared" ref="B24:G24" si="1">SUM(B25:B38)</f>
        <v>9</v>
      </c>
      <c r="C24" s="434">
        <f t="shared" si="1"/>
        <v>9</v>
      </c>
      <c r="D24" s="434">
        <f t="shared" si="1"/>
        <v>13</v>
      </c>
      <c r="E24" s="434">
        <f t="shared" si="1"/>
        <v>4</v>
      </c>
      <c r="F24" s="434">
        <f t="shared" si="1"/>
        <v>6</v>
      </c>
      <c r="G24" s="434">
        <f t="shared" si="1"/>
        <v>7</v>
      </c>
    </row>
    <row r="25" spans="1:7" ht="15" customHeight="1" x14ac:dyDescent="0.3">
      <c r="A25" s="49" t="s">
        <v>453</v>
      </c>
      <c r="B25" s="435">
        <v>0</v>
      </c>
      <c r="C25" s="435">
        <v>0</v>
      </c>
      <c r="D25" s="435">
        <v>0</v>
      </c>
      <c r="E25" s="435">
        <v>0</v>
      </c>
      <c r="F25" s="435">
        <v>0</v>
      </c>
      <c r="G25" s="435">
        <v>0</v>
      </c>
    </row>
    <row r="26" spans="1:7" ht="15" customHeight="1" x14ac:dyDescent="0.3">
      <c r="A26" s="49" t="s">
        <v>285</v>
      </c>
      <c r="B26" s="435">
        <v>0</v>
      </c>
      <c r="C26" s="435">
        <v>0</v>
      </c>
      <c r="D26" s="435">
        <v>0</v>
      </c>
      <c r="E26" s="435">
        <v>0</v>
      </c>
      <c r="F26" s="435">
        <v>0</v>
      </c>
      <c r="G26" s="435">
        <v>0</v>
      </c>
    </row>
    <row r="27" spans="1:7" ht="15" customHeight="1" x14ac:dyDescent="0.3">
      <c r="A27" s="49" t="s">
        <v>286</v>
      </c>
      <c r="B27" s="435">
        <v>0</v>
      </c>
      <c r="C27" s="435">
        <v>0</v>
      </c>
      <c r="D27" s="435">
        <v>0</v>
      </c>
      <c r="E27" s="435">
        <v>0</v>
      </c>
      <c r="F27" s="435">
        <v>0</v>
      </c>
      <c r="G27" s="435">
        <v>0</v>
      </c>
    </row>
    <row r="28" spans="1:7" ht="15" customHeight="1" x14ac:dyDescent="0.3">
      <c r="A28" s="49" t="s">
        <v>287</v>
      </c>
      <c r="B28" s="435">
        <v>1</v>
      </c>
      <c r="C28" s="435">
        <v>0</v>
      </c>
      <c r="D28" s="435">
        <v>0</v>
      </c>
      <c r="E28" s="435">
        <v>0</v>
      </c>
      <c r="F28" s="435">
        <v>0</v>
      </c>
      <c r="G28" s="435">
        <v>0</v>
      </c>
    </row>
    <row r="29" spans="1:7" ht="15" customHeight="1" x14ac:dyDescent="0.3">
      <c r="A29" s="49" t="s">
        <v>288</v>
      </c>
      <c r="B29" s="435">
        <v>2</v>
      </c>
      <c r="C29" s="435">
        <v>0</v>
      </c>
      <c r="D29" s="435">
        <v>2</v>
      </c>
      <c r="E29" s="435">
        <v>0</v>
      </c>
      <c r="F29" s="435">
        <v>1</v>
      </c>
      <c r="G29" s="435">
        <v>2</v>
      </c>
    </row>
    <row r="30" spans="1:7" ht="15" customHeight="1" x14ac:dyDescent="0.3">
      <c r="A30" s="49" t="s">
        <v>289</v>
      </c>
      <c r="B30" s="435">
        <v>2</v>
      </c>
      <c r="C30" s="435">
        <v>2</v>
      </c>
      <c r="D30" s="435">
        <v>3</v>
      </c>
      <c r="E30" s="435">
        <v>2</v>
      </c>
      <c r="F30" s="435">
        <v>2</v>
      </c>
      <c r="G30" s="435">
        <v>0</v>
      </c>
    </row>
    <row r="31" spans="1:7" ht="15" customHeight="1" x14ac:dyDescent="0.3">
      <c r="A31" s="49" t="s">
        <v>290</v>
      </c>
      <c r="B31" s="435">
        <v>2</v>
      </c>
      <c r="C31" s="435">
        <v>1</v>
      </c>
      <c r="D31" s="435">
        <v>3</v>
      </c>
      <c r="E31" s="435">
        <v>2</v>
      </c>
      <c r="F31" s="435">
        <v>2</v>
      </c>
      <c r="G31" s="435">
        <v>4</v>
      </c>
    </row>
    <row r="32" spans="1:7" ht="15" customHeight="1" x14ac:dyDescent="0.3">
      <c r="A32" s="49" t="s">
        <v>305</v>
      </c>
      <c r="B32" s="435">
        <v>1</v>
      </c>
      <c r="C32" s="435">
        <v>2</v>
      </c>
      <c r="D32" s="435">
        <v>2</v>
      </c>
      <c r="E32" s="435">
        <v>0</v>
      </c>
      <c r="F32" s="435">
        <v>0</v>
      </c>
      <c r="G32" s="435">
        <v>0</v>
      </c>
    </row>
    <row r="33" spans="1:7" ht="15" customHeight="1" x14ac:dyDescent="0.3">
      <c r="A33" s="49" t="s">
        <v>292</v>
      </c>
      <c r="B33" s="435">
        <v>0</v>
      </c>
      <c r="C33" s="435">
        <v>1</v>
      </c>
      <c r="D33" s="435">
        <v>0</v>
      </c>
      <c r="E33" s="435">
        <v>0</v>
      </c>
      <c r="F33" s="435">
        <v>0</v>
      </c>
      <c r="G33" s="435">
        <v>1</v>
      </c>
    </row>
    <row r="34" spans="1:7" ht="15" customHeight="1" x14ac:dyDescent="0.3">
      <c r="A34" s="49" t="s">
        <v>293</v>
      </c>
      <c r="B34" s="435">
        <v>1</v>
      </c>
      <c r="C34" s="435">
        <v>1</v>
      </c>
      <c r="D34" s="435">
        <v>1</v>
      </c>
      <c r="E34" s="435">
        <v>0</v>
      </c>
      <c r="F34" s="435">
        <v>0</v>
      </c>
      <c r="G34" s="435">
        <v>0</v>
      </c>
    </row>
    <row r="35" spans="1:7" ht="15" customHeight="1" x14ac:dyDescent="0.3">
      <c r="A35" s="49" t="s">
        <v>294</v>
      </c>
      <c r="B35" s="435">
        <v>0</v>
      </c>
      <c r="C35" s="435">
        <v>1</v>
      </c>
      <c r="D35" s="435">
        <v>2</v>
      </c>
      <c r="E35" s="435">
        <v>0</v>
      </c>
      <c r="F35" s="435">
        <v>1</v>
      </c>
      <c r="G35" s="435">
        <v>0</v>
      </c>
    </row>
    <row r="36" spans="1:7" ht="15" customHeight="1" x14ac:dyDescent="0.3">
      <c r="A36" s="49" t="s">
        <v>295</v>
      </c>
      <c r="B36" s="435">
        <v>0</v>
      </c>
      <c r="C36" s="435">
        <v>0</v>
      </c>
      <c r="D36" s="435">
        <v>0</v>
      </c>
      <c r="E36" s="435">
        <v>0</v>
      </c>
      <c r="F36" s="435">
        <v>0</v>
      </c>
      <c r="G36" s="435">
        <v>0</v>
      </c>
    </row>
    <row r="37" spans="1:7" ht="15" customHeight="1" x14ac:dyDescent="0.3">
      <c r="A37" s="49" t="s">
        <v>454</v>
      </c>
      <c r="B37" s="435">
        <v>0</v>
      </c>
      <c r="C37" s="435">
        <v>1</v>
      </c>
      <c r="D37" s="435">
        <v>0</v>
      </c>
      <c r="E37" s="435">
        <v>0</v>
      </c>
      <c r="F37" s="435">
        <v>0</v>
      </c>
      <c r="G37" s="435">
        <v>0</v>
      </c>
    </row>
    <row r="38" spans="1:7" ht="15" customHeight="1" x14ac:dyDescent="0.3">
      <c r="A38" s="49" t="s">
        <v>455</v>
      </c>
      <c r="B38" s="435">
        <v>0</v>
      </c>
      <c r="C38" s="435">
        <v>0</v>
      </c>
      <c r="D38" s="435">
        <v>0</v>
      </c>
      <c r="E38" s="435">
        <v>0</v>
      </c>
      <c r="F38" s="435">
        <v>0</v>
      </c>
      <c r="G38" s="435">
        <v>0</v>
      </c>
    </row>
    <row r="39" spans="1:7" ht="9.75" customHeight="1" x14ac:dyDescent="0.3">
      <c r="A39" s="321"/>
      <c r="B39" s="51"/>
      <c r="C39" s="51"/>
      <c r="D39" s="51"/>
      <c r="E39" s="51"/>
      <c r="F39" s="51"/>
      <c r="G39" s="51"/>
    </row>
    <row r="40" spans="1:7" ht="14.25" customHeight="1" x14ac:dyDescent="0.3">
      <c r="A40" s="433" t="s">
        <v>446</v>
      </c>
      <c r="B40" s="434">
        <f t="shared" ref="B40:G40" si="2">SUM(B41:B54)</f>
        <v>2</v>
      </c>
      <c r="C40" s="434">
        <f t="shared" si="2"/>
        <v>4</v>
      </c>
      <c r="D40" s="434">
        <f t="shared" si="2"/>
        <v>3</v>
      </c>
      <c r="E40" s="434">
        <f t="shared" si="2"/>
        <v>5</v>
      </c>
      <c r="F40" s="434">
        <f t="shared" si="2"/>
        <v>1</v>
      </c>
      <c r="G40" s="434">
        <f t="shared" si="2"/>
        <v>1</v>
      </c>
    </row>
    <row r="41" spans="1:7" ht="15" customHeight="1" x14ac:dyDescent="0.3">
      <c r="A41" s="49" t="s">
        <v>453</v>
      </c>
      <c r="B41" s="435">
        <v>0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</row>
    <row r="42" spans="1:7" ht="15" customHeight="1" x14ac:dyDescent="0.3">
      <c r="A42" s="49" t="s">
        <v>285</v>
      </c>
      <c r="B42" s="435">
        <v>0</v>
      </c>
      <c r="C42" s="435">
        <v>0</v>
      </c>
      <c r="D42" s="435">
        <v>0</v>
      </c>
      <c r="E42" s="435">
        <v>0</v>
      </c>
      <c r="F42" s="435">
        <v>0</v>
      </c>
      <c r="G42" s="435">
        <v>0</v>
      </c>
    </row>
    <row r="43" spans="1:7" ht="15" customHeight="1" x14ac:dyDescent="0.3">
      <c r="A43" s="49" t="s">
        <v>286</v>
      </c>
      <c r="B43" s="435">
        <v>0</v>
      </c>
      <c r="C43" s="435">
        <v>0</v>
      </c>
      <c r="D43" s="435">
        <v>0</v>
      </c>
      <c r="E43" s="435">
        <v>0</v>
      </c>
      <c r="F43" s="435">
        <v>0</v>
      </c>
      <c r="G43" s="435">
        <v>0</v>
      </c>
    </row>
    <row r="44" spans="1:7" ht="15" customHeight="1" x14ac:dyDescent="0.3">
      <c r="A44" s="49" t="s">
        <v>287</v>
      </c>
      <c r="B44" s="435">
        <v>0</v>
      </c>
      <c r="C44" s="435">
        <v>1</v>
      </c>
      <c r="D44" s="435">
        <v>0</v>
      </c>
      <c r="E44" s="435">
        <v>0</v>
      </c>
      <c r="F44" s="435">
        <v>0</v>
      </c>
      <c r="G44" s="435">
        <v>1</v>
      </c>
    </row>
    <row r="45" spans="1:7" ht="15" customHeight="1" x14ac:dyDescent="0.3">
      <c r="A45" s="49" t="s">
        <v>288</v>
      </c>
      <c r="B45" s="435">
        <v>0</v>
      </c>
      <c r="C45" s="435">
        <v>1</v>
      </c>
      <c r="D45" s="435">
        <v>2</v>
      </c>
      <c r="E45" s="435">
        <v>1</v>
      </c>
      <c r="F45" s="435">
        <v>0</v>
      </c>
      <c r="G45" s="435">
        <v>0</v>
      </c>
    </row>
    <row r="46" spans="1:7" ht="15" customHeight="1" x14ac:dyDescent="0.3">
      <c r="A46" s="49" t="s">
        <v>289</v>
      </c>
      <c r="B46" s="435">
        <v>0</v>
      </c>
      <c r="C46" s="435">
        <v>1</v>
      </c>
      <c r="D46" s="435">
        <v>0</v>
      </c>
      <c r="E46" s="435">
        <v>2</v>
      </c>
      <c r="F46" s="435">
        <v>0</v>
      </c>
      <c r="G46" s="435">
        <v>0</v>
      </c>
    </row>
    <row r="47" spans="1:7" ht="15" customHeight="1" x14ac:dyDescent="0.3">
      <c r="A47" s="49" t="s">
        <v>290</v>
      </c>
      <c r="B47" s="435">
        <v>0</v>
      </c>
      <c r="C47" s="435">
        <v>0</v>
      </c>
      <c r="D47" s="435">
        <v>0</v>
      </c>
      <c r="E47" s="435">
        <v>2</v>
      </c>
      <c r="F47" s="435">
        <v>0</v>
      </c>
      <c r="G47" s="435">
        <v>0</v>
      </c>
    </row>
    <row r="48" spans="1:7" ht="15" customHeight="1" x14ac:dyDescent="0.3">
      <c r="A48" s="49" t="s">
        <v>305</v>
      </c>
      <c r="B48" s="435">
        <v>0</v>
      </c>
      <c r="C48" s="435">
        <v>0</v>
      </c>
      <c r="D48" s="435">
        <v>1</v>
      </c>
      <c r="E48" s="435">
        <v>0</v>
      </c>
      <c r="F48" s="435">
        <v>1</v>
      </c>
      <c r="G48" s="435">
        <v>0</v>
      </c>
    </row>
    <row r="49" spans="1:7" ht="15" customHeight="1" x14ac:dyDescent="0.3">
      <c r="A49" s="49" t="s">
        <v>292</v>
      </c>
      <c r="B49" s="435">
        <v>0</v>
      </c>
      <c r="C49" s="435">
        <v>1</v>
      </c>
      <c r="D49" s="435">
        <v>0</v>
      </c>
      <c r="E49" s="435">
        <v>0</v>
      </c>
      <c r="F49" s="435">
        <v>0</v>
      </c>
      <c r="G49" s="435">
        <v>0</v>
      </c>
    </row>
    <row r="50" spans="1:7" ht="15" customHeight="1" x14ac:dyDescent="0.3">
      <c r="A50" s="49" t="s">
        <v>293</v>
      </c>
      <c r="B50" s="435">
        <v>2</v>
      </c>
      <c r="C50" s="435">
        <v>0</v>
      </c>
      <c r="D50" s="435">
        <v>0</v>
      </c>
      <c r="E50" s="435">
        <v>0</v>
      </c>
      <c r="F50" s="435">
        <v>0</v>
      </c>
      <c r="G50" s="435">
        <v>0</v>
      </c>
    </row>
    <row r="51" spans="1:7" ht="15" customHeight="1" x14ac:dyDescent="0.3">
      <c r="A51" s="49" t="s">
        <v>294</v>
      </c>
      <c r="B51" s="435">
        <v>0</v>
      </c>
      <c r="C51" s="435">
        <v>0</v>
      </c>
      <c r="D51" s="435">
        <v>0</v>
      </c>
      <c r="E51" s="435">
        <v>0</v>
      </c>
      <c r="F51" s="435">
        <v>0</v>
      </c>
      <c r="G51" s="435">
        <v>0</v>
      </c>
    </row>
    <row r="52" spans="1:7" ht="15" customHeight="1" x14ac:dyDescent="0.3">
      <c r="A52" s="49" t="s">
        <v>295</v>
      </c>
      <c r="B52" s="435">
        <v>0</v>
      </c>
      <c r="C52" s="435">
        <v>0</v>
      </c>
      <c r="D52" s="435">
        <v>0</v>
      </c>
      <c r="E52" s="435">
        <v>0</v>
      </c>
      <c r="F52" s="435">
        <v>0</v>
      </c>
      <c r="G52" s="435">
        <v>0</v>
      </c>
    </row>
    <row r="53" spans="1:7" ht="15" customHeight="1" x14ac:dyDescent="0.3">
      <c r="A53" s="49" t="s">
        <v>454</v>
      </c>
      <c r="B53" s="435">
        <v>0</v>
      </c>
      <c r="C53" s="435">
        <v>0</v>
      </c>
      <c r="D53" s="435">
        <v>0</v>
      </c>
      <c r="E53" s="435">
        <v>0</v>
      </c>
      <c r="F53" s="435">
        <v>0</v>
      </c>
      <c r="G53" s="435">
        <v>0</v>
      </c>
    </row>
    <row r="54" spans="1:7" ht="15" customHeight="1" x14ac:dyDescent="0.3">
      <c r="A54" s="49" t="s">
        <v>455</v>
      </c>
      <c r="B54" s="435">
        <v>0</v>
      </c>
      <c r="C54" s="435">
        <v>0</v>
      </c>
      <c r="D54" s="435">
        <v>0</v>
      </c>
      <c r="E54" s="435">
        <v>0</v>
      </c>
      <c r="F54" s="435">
        <v>0</v>
      </c>
      <c r="G54" s="435">
        <v>0</v>
      </c>
    </row>
    <row r="55" spans="1:7" ht="3.75" customHeight="1" x14ac:dyDescent="0.3"/>
    <row r="56" spans="1:7" ht="3.75" customHeight="1" x14ac:dyDescent="0.3">
      <c r="A56" s="451"/>
      <c r="B56" s="452"/>
      <c r="C56" s="452"/>
      <c r="D56" s="452"/>
      <c r="E56" s="452"/>
      <c r="F56" s="452"/>
      <c r="G56" s="452"/>
    </row>
    <row r="57" spans="1:7" ht="14.25" customHeight="1" x14ac:dyDescent="0.3">
      <c r="A57" s="433" t="s">
        <v>111</v>
      </c>
      <c r="B57" s="434">
        <f t="shared" ref="B57:G57" si="3">SUM(B58:B71)</f>
        <v>341</v>
      </c>
      <c r="C57" s="434">
        <f t="shared" si="3"/>
        <v>346</v>
      </c>
      <c r="D57" s="434">
        <f t="shared" si="3"/>
        <v>390</v>
      </c>
      <c r="E57" s="434">
        <f t="shared" si="3"/>
        <v>409</v>
      </c>
      <c r="F57" s="434">
        <f t="shared" si="3"/>
        <v>330</v>
      </c>
      <c r="G57" s="434">
        <f t="shared" si="3"/>
        <v>355</v>
      </c>
    </row>
    <row r="58" spans="1:7" ht="15" customHeight="1" x14ac:dyDescent="0.3">
      <c r="A58" s="49" t="s">
        <v>453</v>
      </c>
      <c r="B58" s="435">
        <f t="shared" ref="B58:G71" si="4">SUM(B41,B25,B9)</f>
        <v>0</v>
      </c>
      <c r="C58" s="435">
        <f t="shared" si="4"/>
        <v>0</v>
      </c>
      <c r="D58" s="435">
        <f t="shared" si="4"/>
        <v>1</v>
      </c>
      <c r="E58" s="435">
        <f t="shared" si="4"/>
        <v>0</v>
      </c>
      <c r="F58" s="435">
        <f t="shared" si="4"/>
        <v>0</v>
      </c>
      <c r="G58" s="435">
        <f t="shared" si="4"/>
        <v>0</v>
      </c>
    </row>
    <row r="59" spans="1:7" ht="15" customHeight="1" x14ac:dyDescent="0.3">
      <c r="A59" s="49" t="s">
        <v>285</v>
      </c>
      <c r="B59" s="435">
        <f t="shared" si="4"/>
        <v>3</v>
      </c>
      <c r="C59" s="435">
        <f t="shared" si="4"/>
        <v>0</v>
      </c>
      <c r="D59" s="435">
        <f t="shared" si="4"/>
        <v>1</v>
      </c>
      <c r="E59" s="435">
        <f t="shared" si="4"/>
        <v>3</v>
      </c>
      <c r="F59" s="435">
        <f t="shared" si="4"/>
        <v>2</v>
      </c>
      <c r="G59" s="435">
        <f t="shared" si="4"/>
        <v>1</v>
      </c>
    </row>
    <row r="60" spans="1:7" ht="15" customHeight="1" x14ac:dyDescent="0.3">
      <c r="A60" s="49" t="s">
        <v>286</v>
      </c>
      <c r="B60" s="435">
        <f t="shared" si="4"/>
        <v>25</v>
      </c>
      <c r="C60" s="435">
        <f t="shared" si="4"/>
        <v>18</v>
      </c>
      <c r="D60" s="435">
        <f t="shared" si="4"/>
        <v>27</v>
      </c>
      <c r="E60" s="435">
        <f t="shared" si="4"/>
        <v>33</v>
      </c>
      <c r="F60" s="435">
        <f t="shared" si="4"/>
        <v>17</v>
      </c>
      <c r="G60" s="435">
        <f t="shared" si="4"/>
        <v>18</v>
      </c>
    </row>
    <row r="61" spans="1:7" ht="15" customHeight="1" x14ac:dyDescent="0.3">
      <c r="A61" s="49" t="s">
        <v>287</v>
      </c>
      <c r="B61" s="435">
        <f t="shared" si="4"/>
        <v>50</v>
      </c>
      <c r="C61" s="435">
        <f t="shared" si="4"/>
        <v>75</v>
      </c>
      <c r="D61" s="435">
        <f t="shared" si="4"/>
        <v>68</v>
      </c>
      <c r="E61" s="435">
        <f t="shared" si="4"/>
        <v>72</v>
      </c>
      <c r="F61" s="435">
        <f t="shared" si="4"/>
        <v>61</v>
      </c>
      <c r="G61" s="435">
        <f t="shared" si="4"/>
        <v>61</v>
      </c>
    </row>
    <row r="62" spans="1:7" ht="15" customHeight="1" x14ac:dyDescent="0.3">
      <c r="A62" s="49" t="s">
        <v>288</v>
      </c>
      <c r="B62" s="435">
        <f t="shared" si="4"/>
        <v>77</v>
      </c>
      <c r="C62" s="435">
        <f t="shared" si="4"/>
        <v>63</v>
      </c>
      <c r="D62" s="435">
        <f t="shared" si="4"/>
        <v>94</v>
      </c>
      <c r="E62" s="435">
        <f t="shared" si="4"/>
        <v>103</v>
      </c>
      <c r="F62" s="435">
        <f t="shared" si="4"/>
        <v>79</v>
      </c>
      <c r="G62" s="435">
        <f t="shared" si="4"/>
        <v>92</v>
      </c>
    </row>
    <row r="63" spans="1:7" ht="15" customHeight="1" x14ac:dyDescent="0.3">
      <c r="A63" s="49" t="s">
        <v>289</v>
      </c>
      <c r="B63" s="435">
        <f t="shared" si="4"/>
        <v>75</v>
      </c>
      <c r="C63" s="435">
        <f t="shared" si="4"/>
        <v>78</v>
      </c>
      <c r="D63" s="435">
        <f t="shared" si="4"/>
        <v>79</v>
      </c>
      <c r="E63" s="435">
        <f t="shared" si="4"/>
        <v>82</v>
      </c>
      <c r="F63" s="435">
        <f t="shared" si="4"/>
        <v>67</v>
      </c>
      <c r="G63" s="435">
        <f t="shared" si="4"/>
        <v>64</v>
      </c>
    </row>
    <row r="64" spans="1:7" ht="15" customHeight="1" x14ac:dyDescent="0.3">
      <c r="A64" s="49" t="s">
        <v>290</v>
      </c>
      <c r="B64" s="435">
        <f t="shared" si="4"/>
        <v>51</v>
      </c>
      <c r="C64" s="435">
        <f t="shared" si="4"/>
        <v>49</v>
      </c>
      <c r="D64" s="435">
        <f t="shared" si="4"/>
        <v>54</v>
      </c>
      <c r="E64" s="435">
        <f t="shared" si="4"/>
        <v>59</v>
      </c>
      <c r="F64" s="435">
        <f t="shared" si="4"/>
        <v>55</v>
      </c>
      <c r="G64" s="435">
        <f t="shared" si="4"/>
        <v>64</v>
      </c>
    </row>
    <row r="65" spans="1:7" ht="15" customHeight="1" x14ac:dyDescent="0.3">
      <c r="A65" s="49" t="s">
        <v>305</v>
      </c>
      <c r="B65" s="435">
        <f t="shared" si="4"/>
        <v>36</v>
      </c>
      <c r="C65" s="435">
        <f t="shared" si="4"/>
        <v>38</v>
      </c>
      <c r="D65" s="435">
        <f t="shared" si="4"/>
        <v>35</v>
      </c>
      <c r="E65" s="435">
        <f t="shared" si="4"/>
        <v>29</v>
      </c>
      <c r="F65" s="435">
        <f t="shared" si="4"/>
        <v>27</v>
      </c>
      <c r="G65" s="435">
        <f t="shared" si="4"/>
        <v>31</v>
      </c>
    </row>
    <row r="66" spans="1:7" ht="15" customHeight="1" x14ac:dyDescent="0.3">
      <c r="A66" s="49" t="s">
        <v>292</v>
      </c>
      <c r="B66" s="435">
        <f t="shared" si="4"/>
        <v>11</v>
      </c>
      <c r="C66" s="435">
        <f t="shared" si="4"/>
        <v>11</v>
      </c>
      <c r="D66" s="435">
        <f t="shared" si="4"/>
        <v>16</v>
      </c>
      <c r="E66" s="435">
        <f t="shared" si="4"/>
        <v>16</v>
      </c>
      <c r="F66" s="435">
        <f t="shared" si="4"/>
        <v>13</v>
      </c>
      <c r="G66" s="435">
        <f t="shared" si="4"/>
        <v>17</v>
      </c>
    </row>
    <row r="67" spans="1:7" ht="15" customHeight="1" x14ac:dyDescent="0.3">
      <c r="A67" s="49" t="s">
        <v>293</v>
      </c>
      <c r="B67" s="435">
        <f t="shared" si="4"/>
        <v>11</v>
      </c>
      <c r="C67" s="435">
        <f t="shared" si="4"/>
        <v>9</v>
      </c>
      <c r="D67" s="435">
        <f t="shared" si="4"/>
        <v>9</v>
      </c>
      <c r="E67" s="435">
        <f t="shared" si="4"/>
        <v>5</v>
      </c>
      <c r="F67" s="435">
        <f t="shared" si="4"/>
        <v>6</v>
      </c>
      <c r="G67" s="435">
        <f t="shared" si="4"/>
        <v>4</v>
      </c>
    </row>
    <row r="68" spans="1:7" ht="15" customHeight="1" x14ac:dyDescent="0.3">
      <c r="A68" s="49" t="s">
        <v>294</v>
      </c>
      <c r="B68" s="435">
        <f t="shared" si="4"/>
        <v>2</v>
      </c>
      <c r="C68" s="435">
        <f t="shared" si="4"/>
        <v>3</v>
      </c>
      <c r="D68" s="435">
        <f t="shared" si="4"/>
        <v>5</v>
      </c>
      <c r="E68" s="435">
        <f t="shared" si="4"/>
        <v>4</v>
      </c>
      <c r="F68" s="435">
        <f t="shared" si="4"/>
        <v>2</v>
      </c>
      <c r="G68" s="435">
        <f t="shared" si="4"/>
        <v>2</v>
      </c>
    </row>
    <row r="69" spans="1:7" ht="15" customHeight="1" x14ac:dyDescent="0.3">
      <c r="A69" s="49" t="s">
        <v>295</v>
      </c>
      <c r="B69" s="435">
        <f t="shared" si="4"/>
        <v>0</v>
      </c>
      <c r="C69" s="435">
        <f t="shared" si="4"/>
        <v>1</v>
      </c>
      <c r="D69" s="435">
        <f t="shared" si="4"/>
        <v>1</v>
      </c>
      <c r="E69" s="435">
        <f t="shared" si="4"/>
        <v>2</v>
      </c>
      <c r="F69" s="435">
        <f t="shared" si="4"/>
        <v>0</v>
      </c>
      <c r="G69" s="435">
        <f t="shared" si="4"/>
        <v>1</v>
      </c>
    </row>
    <row r="70" spans="1:7" ht="15" customHeight="1" x14ac:dyDescent="0.3">
      <c r="A70" s="49" t="s">
        <v>454</v>
      </c>
      <c r="B70" s="435">
        <f t="shared" si="4"/>
        <v>0</v>
      </c>
      <c r="C70" s="435">
        <f t="shared" si="4"/>
        <v>1</v>
      </c>
      <c r="D70" s="435">
        <f t="shared" si="4"/>
        <v>0</v>
      </c>
      <c r="E70" s="435">
        <f t="shared" si="4"/>
        <v>1</v>
      </c>
      <c r="F70" s="435">
        <f t="shared" si="4"/>
        <v>1</v>
      </c>
      <c r="G70" s="435">
        <f t="shared" si="4"/>
        <v>0</v>
      </c>
    </row>
    <row r="71" spans="1:7" ht="15" customHeight="1" x14ac:dyDescent="0.3">
      <c r="A71" s="49" t="s">
        <v>455</v>
      </c>
      <c r="B71" s="435">
        <f t="shared" si="4"/>
        <v>0</v>
      </c>
      <c r="C71" s="435">
        <f t="shared" si="4"/>
        <v>0</v>
      </c>
      <c r="D71" s="435">
        <f t="shared" si="4"/>
        <v>0</v>
      </c>
      <c r="E71" s="435">
        <f t="shared" si="4"/>
        <v>0</v>
      </c>
      <c r="F71" s="435">
        <f t="shared" si="4"/>
        <v>0</v>
      </c>
      <c r="G71" s="435">
        <f t="shared" si="4"/>
        <v>0</v>
      </c>
    </row>
    <row r="72" spans="1:7" ht="3.75" customHeight="1" x14ac:dyDescent="0.3">
      <c r="A72" s="233"/>
      <c r="B72" s="453"/>
      <c r="C72" s="453"/>
      <c r="D72" s="453"/>
      <c r="E72" s="453"/>
      <c r="F72" s="453"/>
      <c r="G72" s="453"/>
    </row>
    <row r="73" spans="1:7" ht="10.5" customHeight="1" x14ac:dyDescent="0.3"/>
    <row r="74" spans="1:7" ht="15.75" customHeight="1" x14ac:dyDescent="0.3">
      <c r="F74" s="442"/>
      <c r="G74" s="442" t="s">
        <v>447</v>
      </c>
    </row>
    <row r="75" spans="1:7" ht="15.75" customHeight="1" x14ac:dyDescent="0.3">
      <c r="F75" s="443"/>
      <c r="G75" s="443" t="s">
        <v>448</v>
      </c>
    </row>
    <row r="76" spans="1:7" ht="21" customHeight="1" x14ac:dyDescent="0.3"/>
  </sheetData>
  <sheetProtection selectLockedCells="1" selectUnlockedCells="1"/>
  <mergeCells count="1">
    <mergeCell ref="B5:G5"/>
  </mergeCells>
  <printOptions horizontalCentered="1"/>
  <pageMargins left="0.7" right="0.7" top="0.75" bottom="0.75" header="0.3" footer="0.3"/>
  <pageSetup paperSize="9" scale="67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A2A8E-B6E9-4A79-A63B-9EC8100F2685}">
  <dimension ref="A1:G76"/>
  <sheetViews>
    <sheetView view="pageBreakPreview" zoomScale="85" zoomScaleSheetLayoutView="85" workbookViewId="0">
      <selection activeCell="D39" sqref="D39"/>
    </sheetView>
  </sheetViews>
  <sheetFormatPr defaultColWidth="9.109375" defaultRowHeight="15.6" x14ac:dyDescent="0.3"/>
  <cols>
    <col min="1" max="1" width="49.88671875" style="209" customWidth="1"/>
    <col min="2" max="7" width="12.44140625" style="218" customWidth="1"/>
    <col min="8" max="256" width="9.109375" style="209"/>
    <col min="257" max="257" width="49.88671875" style="209" customWidth="1"/>
    <col min="258" max="263" width="12.44140625" style="209" customWidth="1"/>
    <col min="264" max="512" width="9.109375" style="209"/>
    <col min="513" max="513" width="49.88671875" style="209" customWidth="1"/>
    <col min="514" max="519" width="12.44140625" style="209" customWidth="1"/>
    <col min="520" max="768" width="9.109375" style="209"/>
    <col min="769" max="769" width="49.88671875" style="209" customWidth="1"/>
    <col min="770" max="775" width="12.44140625" style="209" customWidth="1"/>
    <col min="776" max="1024" width="9.109375" style="209"/>
    <col min="1025" max="1025" width="49.88671875" style="209" customWidth="1"/>
    <col min="1026" max="1031" width="12.44140625" style="209" customWidth="1"/>
    <col min="1032" max="1280" width="9.109375" style="209"/>
    <col min="1281" max="1281" width="49.88671875" style="209" customWidth="1"/>
    <col min="1282" max="1287" width="12.44140625" style="209" customWidth="1"/>
    <col min="1288" max="1536" width="9.109375" style="209"/>
    <col min="1537" max="1537" width="49.88671875" style="209" customWidth="1"/>
    <col min="1538" max="1543" width="12.44140625" style="209" customWidth="1"/>
    <col min="1544" max="1792" width="9.109375" style="209"/>
    <col min="1793" max="1793" width="49.88671875" style="209" customWidth="1"/>
    <col min="1794" max="1799" width="12.44140625" style="209" customWidth="1"/>
    <col min="1800" max="2048" width="9.109375" style="209"/>
    <col min="2049" max="2049" width="49.88671875" style="209" customWidth="1"/>
    <col min="2050" max="2055" width="12.44140625" style="209" customWidth="1"/>
    <col min="2056" max="2304" width="9.109375" style="209"/>
    <col min="2305" max="2305" width="49.88671875" style="209" customWidth="1"/>
    <col min="2306" max="2311" width="12.44140625" style="209" customWidth="1"/>
    <col min="2312" max="2560" width="9.109375" style="209"/>
    <col min="2561" max="2561" width="49.88671875" style="209" customWidth="1"/>
    <col min="2562" max="2567" width="12.44140625" style="209" customWidth="1"/>
    <col min="2568" max="2816" width="9.109375" style="209"/>
    <col min="2817" max="2817" width="49.88671875" style="209" customWidth="1"/>
    <col min="2818" max="2823" width="12.44140625" style="209" customWidth="1"/>
    <col min="2824" max="3072" width="9.109375" style="209"/>
    <col min="3073" max="3073" width="49.88671875" style="209" customWidth="1"/>
    <col min="3074" max="3079" width="12.44140625" style="209" customWidth="1"/>
    <col min="3080" max="3328" width="9.109375" style="209"/>
    <col min="3329" max="3329" width="49.88671875" style="209" customWidth="1"/>
    <col min="3330" max="3335" width="12.44140625" style="209" customWidth="1"/>
    <col min="3336" max="3584" width="9.109375" style="209"/>
    <col min="3585" max="3585" width="49.88671875" style="209" customWidth="1"/>
    <col min="3586" max="3591" width="12.44140625" style="209" customWidth="1"/>
    <col min="3592" max="3840" width="9.109375" style="209"/>
    <col min="3841" max="3841" width="49.88671875" style="209" customWidth="1"/>
    <col min="3842" max="3847" width="12.44140625" style="209" customWidth="1"/>
    <col min="3848" max="4096" width="9.109375" style="209"/>
    <col min="4097" max="4097" width="49.88671875" style="209" customWidth="1"/>
    <col min="4098" max="4103" width="12.44140625" style="209" customWidth="1"/>
    <col min="4104" max="4352" width="9.109375" style="209"/>
    <col min="4353" max="4353" width="49.88671875" style="209" customWidth="1"/>
    <col min="4354" max="4359" width="12.44140625" style="209" customWidth="1"/>
    <col min="4360" max="4608" width="9.109375" style="209"/>
    <col min="4609" max="4609" width="49.88671875" style="209" customWidth="1"/>
    <col min="4610" max="4615" width="12.44140625" style="209" customWidth="1"/>
    <col min="4616" max="4864" width="9.109375" style="209"/>
    <col min="4865" max="4865" width="49.88671875" style="209" customWidth="1"/>
    <col min="4866" max="4871" width="12.44140625" style="209" customWidth="1"/>
    <col min="4872" max="5120" width="9.109375" style="209"/>
    <col min="5121" max="5121" width="49.88671875" style="209" customWidth="1"/>
    <col min="5122" max="5127" width="12.44140625" style="209" customWidth="1"/>
    <col min="5128" max="5376" width="9.109375" style="209"/>
    <col min="5377" max="5377" width="49.88671875" style="209" customWidth="1"/>
    <col min="5378" max="5383" width="12.44140625" style="209" customWidth="1"/>
    <col min="5384" max="5632" width="9.109375" style="209"/>
    <col min="5633" max="5633" width="49.88671875" style="209" customWidth="1"/>
    <col min="5634" max="5639" width="12.44140625" style="209" customWidth="1"/>
    <col min="5640" max="5888" width="9.109375" style="209"/>
    <col min="5889" max="5889" width="49.88671875" style="209" customWidth="1"/>
    <col min="5890" max="5895" width="12.44140625" style="209" customWidth="1"/>
    <col min="5896" max="6144" width="9.109375" style="209"/>
    <col min="6145" max="6145" width="49.88671875" style="209" customWidth="1"/>
    <col min="6146" max="6151" width="12.44140625" style="209" customWidth="1"/>
    <col min="6152" max="6400" width="9.109375" style="209"/>
    <col min="6401" max="6401" width="49.88671875" style="209" customWidth="1"/>
    <col min="6402" max="6407" width="12.44140625" style="209" customWidth="1"/>
    <col min="6408" max="6656" width="9.109375" style="209"/>
    <col min="6657" max="6657" width="49.88671875" style="209" customWidth="1"/>
    <col min="6658" max="6663" width="12.44140625" style="209" customWidth="1"/>
    <col min="6664" max="6912" width="9.109375" style="209"/>
    <col min="6913" max="6913" width="49.88671875" style="209" customWidth="1"/>
    <col min="6914" max="6919" width="12.44140625" style="209" customWidth="1"/>
    <col min="6920" max="7168" width="9.109375" style="209"/>
    <col min="7169" max="7169" width="49.88671875" style="209" customWidth="1"/>
    <col min="7170" max="7175" width="12.44140625" style="209" customWidth="1"/>
    <col min="7176" max="7424" width="9.109375" style="209"/>
    <col min="7425" max="7425" width="49.88671875" style="209" customWidth="1"/>
    <col min="7426" max="7431" width="12.44140625" style="209" customWidth="1"/>
    <col min="7432" max="7680" width="9.109375" style="209"/>
    <col min="7681" max="7681" width="49.88671875" style="209" customWidth="1"/>
    <col min="7682" max="7687" width="12.44140625" style="209" customWidth="1"/>
    <col min="7688" max="7936" width="9.109375" style="209"/>
    <col min="7937" max="7937" width="49.88671875" style="209" customWidth="1"/>
    <col min="7938" max="7943" width="12.44140625" style="209" customWidth="1"/>
    <col min="7944" max="8192" width="9.109375" style="209"/>
    <col min="8193" max="8193" width="49.88671875" style="209" customWidth="1"/>
    <col min="8194" max="8199" width="12.44140625" style="209" customWidth="1"/>
    <col min="8200" max="8448" width="9.109375" style="209"/>
    <col min="8449" max="8449" width="49.88671875" style="209" customWidth="1"/>
    <col min="8450" max="8455" width="12.44140625" style="209" customWidth="1"/>
    <col min="8456" max="8704" width="9.109375" style="209"/>
    <col min="8705" max="8705" width="49.88671875" style="209" customWidth="1"/>
    <col min="8706" max="8711" width="12.44140625" style="209" customWidth="1"/>
    <col min="8712" max="8960" width="9.109375" style="209"/>
    <col min="8961" max="8961" width="49.88671875" style="209" customWidth="1"/>
    <col min="8962" max="8967" width="12.44140625" style="209" customWidth="1"/>
    <col min="8968" max="9216" width="9.109375" style="209"/>
    <col min="9217" max="9217" width="49.88671875" style="209" customWidth="1"/>
    <col min="9218" max="9223" width="12.44140625" style="209" customWidth="1"/>
    <col min="9224" max="9472" width="9.109375" style="209"/>
    <col min="9473" max="9473" width="49.88671875" style="209" customWidth="1"/>
    <col min="9474" max="9479" width="12.44140625" style="209" customWidth="1"/>
    <col min="9480" max="9728" width="9.109375" style="209"/>
    <col min="9729" max="9729" width="49.88671875" style="209" customWidth="1"/>
    <col min="9730" max="9735" width="12.44140625" style="209" customWidth="1"/>
    <col min="9736" max="9984" width="9.109375" style="209"/>
    <col min="9985" max="9985" width="49.88671875" style="209" customWidth="1"/>
    <col min="9986" max="9991" width="12.44140625" style="209" customWidth="1"/>
    <col min="9992" max="10240" width="9.109375" style="209"/>
    <col min="10241" max="10241" width="49.88671875" style="209" customWidth="1"/>
    <col min="10242" max="10247" width="12.44140625" style="209" customWidth="1"/>
    <col min="10248" max="10496" width="9.109375" style="209"/>
    <col min="10497" max="10497" width="49.88671875" style="209" customWidth="1"/>
    <col min="10498" max="10503" width="12.44140625" style="209" customWidth="1"/>
    <col min="10504" max="10752" width="9.109375" style="209"/>
    <col min="10753" max="10753" width="49.88671875" style="209" customWidth="1"/>
    <col min="10754" max="10759" width="12.44140625" style="209" customWidth="1"/>
    <col min="10760" max="11008" width="9.109375" style="209"/>
    <col min="11009" max="11009" width="49.88671875" style="209" customWidth="1"/>
    <col min="11010" max="11015" width="12.44140625" style="209" customWidth="1"/>
    <col min="11016" max="11264" width="9.109375" style="209"/>
    <col min="11265" max="11265" width="49.88671875" style="209" customWidth="1"/>
    <col min="11266" max="11271" width="12.44140625" style="209" customWidth="1"/>
    <col min="11272" max="11520" width="9.109375" style="209"/>
    <col min="11521" max="11521" width="49.88671875" style="209" customWidth="1"/>
    <col min="11522" max="11527" width="12.44140625" style="209" customWidth="1"/>
    <col min="11528" max="11776" width="9.109375" style="209"/>
    <col min="11777" max="11777" width="49.88671875" style="209" customWidth="1"/>
    <col min="11778" max="11783" width="12.44140625" style="209" customWidth="1"/>
    <col min="11784" max="12032" width="9.109375" style="209"/>
    <col min="12033" max="12033" width="49.88671875" style="209" customWidth="1"/>
    <col min="12034" max="12039" width="12.44140625" style="209" customWidth="1"/>
    <col min="12040" max="12288" width="9.109375" style="209"/>
    <col min="12289" max="12289" width="49.88671875" style="209" customWidth="1"/>
    <col min="12290" max="12295" width="12.44140625" style="209" customWidth="1"/>
    <col min="12296" max="12544" width="9.109375" style="209"/>
    <col min="12545" max="12545" width="49.88671875" style="209" customWidth="1"/>
    <col min="12546" max="12551" width="12.44140625" style="209" customWidth="1"/>
    <col min="12552" max="12800" width="9.109375" style="209"/>
    <col min="12801" max="12801" width="49.88671875" style="209" customWidth="1"/>
    <col min="12802" max="12807" width="12.44140625" style="209" customWidth="1"/>
    <col min="12808" max="13056" width="9.109375" style="209"/>
    <col min="13057" max="13057" width="49.88671875" style="209" customWidth="1"/>
    <col min="13058" max="13063" width="12.44140625" style="209" customWidth="1"/>
    <col min="13064" max="13312" width="9.109375" style="209"/>
    <col min="13313" max="13313" width="49.88671875" style="209" customWidth="1"/>
    <col min="13314" max="13319" width="12.44140625" style="209" customWidth="1"/>
    <col min="13320" max="13568" width="9.109375" style="209"/>
    <col min="13569" max="13569" width="49.88671875" style="209" customWidth="1"/>
    <col min="13570" max="13575" width="12.44140625" style="209" customWidth="1"/>
    <col min="13576" max="13824" width="9.109375" style="209"/>
    <col min="13825" max="13825" width="49.88671875" style="209" customWidth="1"/>
    <col min="13826" max="13831" width="12.44140625" style="209" customWidth="1"/>
    <col min="13832" max="14080" width="9.109375" style="209"/>
    <col min="14081" max="14081" width="49.88671875" style="209" customWidth="1"/>
    <col min="14082" max="14087" width="12.44140625" style="209" customWidth="1"/>
    <col min="14088" max="14336" width="9.109375" style="209"/>
    <col min="14337" max="14337" width="49.88671875" style="209" customWidth="1"/>
    <col min="14338" max="14343" width="12.44140625" style="209" customWidth="1"/>
    <col min="14344" max="14592" width="9.109375" style="209"/>
    <col min="14593" max="14593" width="49.88671875" style="209" customWidth="1"/>
    <col min="14594" max="14599" width="12.44140625" style="209" customWidth="1"/>
    <col min="14600" max="14848" width="9.109375" style="209"/>
    <col min="14849" max="14849" width="49.88671875" style="209" customWidth="1"/>
    <col min="14850" max="14855" width="12.44140625" style="209" customWidth="1"/>
    <col min="14856" max="15104" width="9.109375" style="209"/>
    <col min="15105" max="15105" width="49.88671875" style="209" customWidth="1"/>
    <col min="15106" max="15111" width="12.44140625" style="209" customWidth="1"/>
    <col min="15112" max="15360" width="9.109375" style="209"/>
    <col min="15361" max="15361" width="49.88671875" style="209" customWidth="1"/>
    <col min="15362" max="15367" width="12.44140625" style="209" customWidth="1"/>
    <col min="15368" max="15616" width="9.109375" style="209"/>
    <col min="15617" max="15617" width="49.88671875" style="209" customWidth="1"/>
    <col min="15618" max="15623" width="12.44140625" style="209" customWidth="1"/>
    <col min="15624" max="15872" width="9.109375" style="209"/>
    <col min="15873" max="15873" width="49.88671875" style="209" customWidth="1"/>
    <col min="15874" max="15879" width="12.44140625" style="209" customWidth="1"/>
    <col min="15880" max="16128" width="9.109375" style="209"/>
    <col min="16129" max="16129" width="49.88671875" style="209" customWidth="1"/>
    <col min="16130" max="16135" width="12.44140625" style="209" customWidth="1"/>
    <col min="16136" max="16384" width="9.109375" style="209"/>
  </cols>
  <sheetData>
    <row r="1" spans="1:7" s="1" customFormat="1" ht="18" customHeight="1" x14ac:dyDescent="0.35">
      <c r="A1" s="72" t="s">
        <v>466</v>
      </c>
      <c r="B1" s="29"/>
      <c r="C1" s="29"/>
      <c r="D1" s="148"/>
      <c r="E1" s="148"/>
      <c r="F1" s="148"/>
      <c r="G1" s="148"/>
    </row>
    <row r="2" spans="1:7" s="1" customFormat="1" ht="18" customHeight="1" x14ac:dyDescent="0.35">
      <c r="A2" s="32" t="s">
        <v>467</v>
      </c>
      <c r="B2" s="29"/>
      <c r="C2" s="29"/>
      <c r="D2" s="33"/>
      <c r="E2" s="33"/>
      <c r="F2" s="33"/>
      <c r="G2" s="33"/>
    </row>
    <row r="3" spans="1:7" s="1" customFormat="1" ht="14.25" customHeight="1" x14ac:dyDescent="0.35">
      <c r="A3" s="32"/>
      <c r="B3" s="29"/>
      <c r="C3" s="29"/>
      <c r="D3" s="33"/>
      <c r="E3" s="33"/>
      <c r="F3" s="33"/>
      <c r="G3" s="33"/>
    </row>
    <row r="4" spans="1:7" ht="14.25" customHeight="1" x14ac:dyDescent="0.35">
      <c r="F4" s="455"/>
      <c r="G4" s="455" t="s">
        <v>473</v>
      </c>
    </row>
    <row r="5" spans="1:7" ht="17.25" customHeight="1" x14ac:dyDescent="0.3">
      <c r="A5" s="393" t="s">
        <v>451</v>
      </c>
      <c r="B5" s="430" t="s">
        <v>441</v>
      </c>
      <c r="C5" s="430"/>
      <c r="D5" s="430"/>
      <c r="E5" s="430"/>
      <c r="F5" s="430"/>
      <c r="G5" s="430"/>
    </row>
    <row r="6" spans="1:7" ht="17.25" customHeight="1" x14ac:dyDescent="0.3">
      <c r="A6" s="394" t="s">
        <v>452</v>
      </c>
      <c r="B6" s="395">
        <v>2017</v>
      </c>
      <c r="C6" s="395">
        <v>2018</v>
      </c>
      <c r="D6" s="395">
        <v>2019</v>
      </c>
      <c r="E6" s="395">
        <v>2020</v>
      </c>
      <c r="F6" s="395">
        <v>2021</v>
      </c>
      <c r="G6" s="395">
        <v>2022</v>
      </c>
    </row>
    <row r="7" spans="1:7" ht="3.75" customHeight="1" x14ac:dyDescent="0.35">
      <c r="A7" s="431"/>
      <c r="B7" s="432"/>
      <c r="C7" s="432"/>
      <c r="D7" s="432"/>
      <c r="E7" s="432"/>
      <c r="F7" s="432"/>
      <c r="G7" s="432"/>
    </row>
    <row r="8" spans="1:7" ht="14.25" customHeight="1" x14ac:dyDescent="0.3">
      <c r="A8" s="433" t="s">
        <v>443</v>
      </c>
      <c r="B8" s="434">
        <f t="shared" ref="B8:G8" si="0">SUM(B9:B22)</f>
        <v>13</v>
      </c>
      <c r="C8" s="434">
        <f t="shared" si="0"/>
        <v>8</v>
      </c>
      <c r="D8" s="434">
        <f t="shared" si="0"/>
        <v>8</v>
      </c>
      <c r="E8" s="434">
        <f t="shared" si="0"/>
        <v>24</v>
      </c>
      <c r="F8" s="434">
        <f t="shared" si="0"/>
        <v>20</v>
      </c>
      <c r="G8" s="434">
        <f t="shared" si="0"/>
        <v>7</v>
      </c>
    </row>
    <row r="9" spans="1:7" ht="15" customHeight="1" x14ac:dyDescent="0.3">
      <c r="A9" s="49" t="s">
        <v>453</v>
      </c>
      <c r="B9" s="435">
        <v>0</v>
      </c>
      <c r="C9" s="435">
        <v>0</v>
      </c>
      <c r="D9" s="435">
        <v>0</v>
      </c>
      <c r="E9" s="435">
        <v>0</v>
      </c>
      <c r="F9" s="435">
        <v>0</v>
      </c>
      <c r="G9" s="435">
        <v>0</v>
      </c>
    </row>
    <row r="10" spans="1:7" ht="15" customHeight="1" x14ac:dyDescent="0.3">
      <c r="A10" s="49" t="s">
        <v>285</v>
      </c>
      <c r="B10" s="435">
        <v>1</v>
      </c>
      <c r="C10" s="435">
        <v>0</v>
      </c>
      <c r="D10" s="435">
        <v>0</v>
      </c>
      <c r="E10" s="435">
        <v>1</v>
      </c>
      <c r="F10" s="435">
        <v>0</v>
      </c>
      <c r="G10" s="435">
        <v>0</v>
      </c>
    </row>
    <row r="11" spans="1:7" ht="15" customHeight="1" x14ac:dyDescent="0.3">
      <c r="A11" s="49" t="s">
        <v>286</v>
      </c>
      <c r="B11" s="435">
        <v>1</v>
      </c>
      <c r="C11" s="435">
        <v>2</v>
      </c>
      <c r="D11" s="435">
        <v>4</v>
      </c>
      <c r="E11" s="435">
        <v>7</v>
      </c>
      <c r="F11" s="435">
        <v>7</v>
      </c>
      <c r="G11" s="435">
        <v>0</v>
      </c>
    </row>
    <row r="12" spans="1:7" ht="15" customHeight="1" x14ac:dyDescent="0.3">
      <c r="A12" s="49" t="s">
        <v>287</v>
      </c>
      <c r="B12" s="435">
        <v>7</v>
      </c>
      <c r="C12" s="435">
        <v>3</v>
      </c>
      <c r="D12" s="435">
        <v>1</v>
      </c>
      <c r="E12" s="435">
        <v>10</v>
      </c>
      <c r="F12" s="435">
        <v>5</v>
      </c>
      <c r="G12" s="435">
        <v>0</v>
      </c>
    </row>
    <row r="13" spans="1:7" ht="15" customHeight="1" x14ac:dyDescent="0.3">
      <c r="A13" s="49" t="s">
        <v>288</v>
      </c>
      <c r="B13" s="435">
        <v>0</v>
      </c>
      <c r="C13" s="435">
        <v>2</v>
      </c>
      <c r="D13" s="435">
        <v>1</v>
      </c>
      <c r="E13" s="435">
        <v>4</v>
      </c>
      <c r="F13" s="435">
        <v>5</v>
      </c>
      <c r="G13" s="435">
        <v>0</v>
      </c>
    </row>
    <row r="14" spans="1:7" ht="15" customHeight="1" x14ac:dyDescent="0.3">
      <c r="A14" s="49" t="s">
        <v>289</v>
      </c>
      <c r="B14" s="435">
        <v>1</v>
      </c>
      <c r="C14" s="435">
        <v>0</v>
      </c>
      <c r="D14" s="435">
        <v>2</v>
      </c>
      <c r="E14" s="435">
        <v>2</v>
      </c>
      <c r="F14" s="435">
        <v>2</v>
      </c>
      <c r="G14" s="435">
        <v>0</v>
      </c>
    </row>
    <row r="15" spans="1:7" ht="15" customHeight="1" x14ac:dyDescent="0.3">
      <c r="A15" s="49" t="s">
        <v>290</v>
      </c>
      <c r="B15" s="435">
        <v>2</v>
      </c>
      <c r="C15" s="435">
        <v>0</v>
      </c>
      <c r="D15" s="435">
        <v>0</v>
      </c>
      <c r="E15" s="435">
        <v>0</v>
      </c>
      <c r="F15" s="435">
        <v>0</v>
      </c>
      <c r="G15" s="435">
        <v>2</v>
      </c>
    </row>
    <row r="16" spans="1:7" ht="15" customHeight="1" x14ac:dyDescent="0.3">
      <c r="A16" s="49" t="s">
        <v>305</v>
      </c>
      <c r="B16" s="435">
        <v>0</v>
      </c>
      <c r="C16" s="435">
        <v>0</v>
      </c>
      <c r="D16" s="435">
        <v>0</v>
      </c>
      <c r="E16" s="435">
        <v>0</v>
      </c>
      <c r="F16" s="435">
        <v>0</v>
      </c>
      <c r="G16" s="435">
        <v>1</v>
      </c>
    </row>
    <row r="17" spans="1:7" ht="15" customHeight="1" x14ac:dyDescent="0.3">
      <c r="A17" s="49" t="s">
        <v>292</v>
      </c>
      <c r="B17" s="435">
        <v>0</v>
      </c>
      <c r="C17" s="435">
        <v>0</v>
      </c>
      <c r="D17" s="435">
        <v>0</v>
      </c>
      <c r="E17" s="435">
        <v>0</v>
      </c>
      <c r="F17" s="435">
        <v>0</v>
      </c>
      <c r="G17" s="435">
        <v>0</v>
      </c>
    </row>
    <row r="18" spans="1:7" ht="15" customHeight="1" x14ac:dyDescent="0.3">
      <c r="A18" s="49" t="s">
        <v>293</v>
      </c>
      <c r="B18" s="435">
        <v>0</v>
      </c>
      <c r="C18" s="435">
        <v>1</v>
      </c>
      <c r="D18" s="435">
        <v>0</v>
      </c>
      <c r="E18" s="435">
        <v>0</v>
      </c>
      <c r="F18" s="435">
        <v>1</v>
      </c>
      <c r="G18" s="435">
        <v>2</v>
      </c>
    </row>
    <row r="19" spans="1:7" ht="15" customHeight="1" x14ac:dyDescent="0.3">
      <c r="A19" s="49" t="s">
        <v>294</v>
      </c>
      <c r="B19" s="435">
        <v>0</v>
      </c>
      <c r="C19" s="435">
        <v>0</v>
      </c>
      <c r="D19" s="435">
        <v>0</v>
      </c>
      <c r="E19" s="435">
        <v>0</v>
      </c>
      <c r="F19" s="435">
        <v>0</v>
      </c>
      <c r="G19" s="435">
        <v>1</v>
      </c>
    </row>
    <row r="20" spans="1:7" ht="15" customHeight="1" x14ac:dyDescent="0.3">
      <c r="A20" s="49" t="s">
        <v>295</v>
      </c>
      <c r="B20" s="435">
        <v>0</v>
      </c>
      <c r="C20" s="435">
        <v>0</v>
      </c>
      <c r="D20" s="435">
        <v>0</v>
      </c>
      <c r="E20" s="435">
        <v>0</v>
      </c>
      <c r="F20" s="435">
        <v>0</v>
      </c>
      <c r="G20" s="435">
        <v>0</v>
      </c>
    </row>
    <row r="21" spans="1:7" ht="15" customHeight="1" x14ac:dyDescent="0.3">
      <c r="A21" s="49" t="s">
        <v>454</v>
      </c>
      <c r="B21" s="435">
        <v>0</v>
      </c>
      <c r="C21" s="435">
        <v>0</v>
      </c>
      <c r="D21" s="435">
        <v>0</v>
      </c>
      <c r="E21" s="435">
        <v>0</v>
      </c>
      <c r="F21" s="435">
        <v>0</v>
      </c>
      <c r="G21" s="435">
        <v>0</v>
      </c>
    </row>
    <row r="22" spans="1:7" ht="15" customHeight="1" x14ac:dyDescent="0.3">
      <c r="A22" s="49" t="s">
        <v>455</v>
      </c>
      <c r="B22" s="435">
        <v>1</v>
      </c>
      <c r="C22" s="435">
        <v>0</v>
      </c>
      <c r="D22" s="435">
        <v>0</v>
      </c>
      <c r="E22" s="435">
        <v>0</v>
      </c>
      <c r="F22" s="435">
        <v>0</v>
      </c>
      <c r="G22" s="435">
        <v>1</v>
      </c>
    </row>
    <row r="23" spans="1:7" ht="9.75" customHeight="1" x14ac:dyDescent="0.3">
      <c r="A23" s="49"/>
      <c r="B23" s="435"/>
      <c r="C23" s="435"/>
      <c r="D23" s="435"/>
      <c r="E23" s="435"/>
      <c r="F23" s="435"/>
      <c r="G23" s="435"/>
    </row>
    <row r="24" spans="1:7" ht="14.25" customHeight="1" x14ac:dyDescent="0.3">
      <c r="A24" s="433" t="s">
        <v>445</v>
      </c>
      <c r="B24" s="434">
        <f t="shared" ref="B24:G24" si="1">SUM(B25:B38)</f>
        <v>0</v>
      </c>
      <c r="C24" s="434">
        <f t="shared" si="1"/>
        <v>0</v>
      </c>
      <c r="D24" s="434">
        <f t="shared" si="1"/>
        <v>0</v>
      </c>
      <c r="E24" s="434">
        <f t="shared" si="1"/>
        <v>0</v>
      </c>
      <c r="F24" s="434">
        <f t="shared" si="1"/>
        <v>0</v>
      </c>
      <c r="G24" s="434">
        <f t="shared" si="1"/>
        <v>0</v>
      </c>
    </row>
    <row r="25" spans="1:7" ht="15" customHeight="1" x14ac:dyDescent="0.3">
      <c r="A25" s="49" t="s">
        <v>453</v>
      </c>
      <c r="B25" s="435">
        <v>0</v>
      </c>
      <c r="C25" s="435">
        <v>0</v>
      </c>
      <c r="D25" s="435">
        <v>0</v>
      </c>
      <c r="E25" s="435">
        <v>0</v>
      </c>
      <c r="F25" s="435">
        <v>0</v>
      </c>
      <c r="G25" s="435">
        <v>0</v>
      </c>
    </row>
    <row r="26" spans="1:7" ht="15" customHeight="1" x14ac:dyDescent="0.3">
      <c r="A26" s="49" t="s">
        <v>285</v>
      </c>
      <c r="B26" s="435">
        <v>0</v>
      </c>
      <c r="C26" s="435">
        <v>0</v>
      </c>
      <c r="D26" s="435">
        <v>0</v>
      </c>
      <c r="E26" s="435">
        <v>0</v>
      </c>
      <c r="F26" s="435">
        <v>0</v>
      </c>
      <c r="G26" s="435">
        <v>0</v>
      </c>
    </row>
    <row r="27" spans="1:7" ht="15" customHeight="1" x14ac:dyDescent="0.3">
      <c r="A27" s="49" t="s">
        <v>286</v>
      </c>
      <c r="B27" s="435">
        <v>0</v>
      </c>
      <c r="C27" s="435">
        <v>0</v>
      </c>
      <c r="D27" s="435">
        <v>0</v>
      </c>
      <c r="E27" s="435">
        <v>0</v>
      </c>
      <c r="F27" s="435">
        <v>0</v>
      </c>
      <c r="G27" s="435">
        <v>0</v>
      </c>
    </row>
    <row r="28" spans="1:7" ht="15" customHeight="1" x14ac:dyDescent="0.3">
      <c r="A28" s="49" t="s">
        <v>287</v>
      </c>
      <c r="B28" s="435">
        <v>0</v>
      </c>
      <c r="C28" s="435">
        <v>0</v>
      </c>
      <c r="D28" s="435">
        <v>0</v>
      </c>
      <c r="E28" s="435">
        <v>0</v>
      </c>
      <c r="F28" s="435">
        <v>0</v>
      </c>
      <c r="G28" s="435">
        <v>0</v>
      </c>
    </row>
    <row r="29" spans="1:7" ht="15" customHeight="1" x14ac:dyDescent="0.3">
      <c r="A29" s="49" t="s">
        <v>288</v>
      </c>
      <c r="B29" s="435">
        <v>0</v>
      </c>
      <c r="C29" s="435">
        <v>0</v>
      </c>
      <c r="D29" s="435">
        <v>0</v>
      </c>
      <c r="E29" s="435">
        <v>0</v>
      </c>
      <c r="F29" s="435">
        <v>0</v>
      </c>
      <c r="G29" s="435">
        <v>0</v>
      </c>
    </row>
    <row r="30" spans="1:7" ht="15" customHeight="1" x14ac:dyDescent="0.3">
      <c r="A30" s="49" t="s">
        <v>289</v>
      </c>
      <c r="B30" s="435">
        <v>0</v>
      </c>
      <c r="C30" s="435">
        <v>0</v>
      </c>
      <c r="D30" s="435">
        <v>0</v>
      </c>
      <c r="E30" s="435">
        <v>0</v>
      </c>
      <c r="F30" s="435">
        <v>0</v>
      </c>
      <c r="G30" s="435">
        <v>0</v>
      </c>
    </row>
    <row r="31" spans="1:7" ht="15" customHeight="1" x14ac:dyDescent="0.3">
      <c r="A31" s="49" t="s">
        <v>290</v>
      </c>
      <c r="B31" s="435">
        <v>0</v>
      </c>
      <c r="C31" s="435">
        <v>0</v>
      </c>
      <c r="D31" s="435">
        <v>0</v>
      </c>
      <c r="E31" s="435">
        <v>0</v>
      </c>
      <c r="F31" s="435">
        <v>0</v>
      </c>
      <c r="G31" s="435">
        <v>0</v>
      </c>
    </row>
    <row r="32" spans="1:7" ht="15" customHeight="1" x14ac:dyDescent="0.3">
      <c r="A32" s="49" t="s">
        <v>305</v>
      </c>
      <c r="B32" s="435">
        <v>0</v>
      </c>
      <c r="C32" s="435">
        <v>0</v>
      </c>
      <c r="D32" s="435">
        <v>0</v>
      </c>
      <c r="E32" s="435">
        <v>0</v>
      </c>
      <c r="F32" s="435">
        <v>0</v>
      </c>
      <c r="G32" s="435">
        <v>0</v>
      </c>
    </row>
    <row r="33" spans="1:7" ht="15" customHeight="1" x14ac:dyDescent="0.3">
      <c r="A33" s="49" t="s">
        <v>292</v>
      </c>
      <c r="B33" s="435">
        <v>0</v>
      </c>
      <c r="C33" s="435">
        <v>0</v>
      </c>
      <c r="D33" s="435">
        <v>0</v>
      </c>
      <c r="E33" s="435">
        <v>0</v>
      </c>
      <c r="F33" s="435">
        <v>0</v>
      </c>
      <c r="G33" s="435">
        <v>0</v>
      </c>
    </row>
    <row r="34" spans="1:7" ht="15" customHeight="1" x14ac:dyDescent="0.3">
      <c r="A34" s="49" t="s">
        <v>293</v>
      </c>
      <c r="B34" s="435">
        <v>0</v>
      </c>
      <c r="C34" s="435">
        <v>0</v>
      </c>
      <c r="D34" s="435">
        <v>0</v>
      </c>
      <c r="E34" s="435">
        <v>0</v>
      </c>
      <c r="F34" s="435">
        <v>0</v>
      </c>
      <c r="G34" s="435">
        <v>0</v>
      </c>
    </row>
    <row r="35" spans="1:7" ht="15" customHeight="1" x14ac:dyDescent="0.3">
      <c r="A35" s="49" t="s">
        <v>294</v>
      </c>
      <c r="B35" s="435">
        <v>0</v>
      </c>
      <c r="C35" s="435">
        <v>0</v>
      </c>
      <c r="D35" s="435">
        <v>0</v>
      </c>
      <c r="E35" s="435">
        <v>0</v>
      </c>
      <c r="F35" s="435">
        <v>0</v>
      </c>
      <c r="G35" s="435">
        <v>0</v>
      </c>
    </row>
    <row r="36" spans="1:7" ht="15" customHeight="1" x14ac:dyDescent="0.3">
      <c r="A36" s="49" t="s">
        <v>295</v>
      </c>
      <c r="B36" s="435">
        <v>0</v>
      </c>
      <c r="C36" s="435">
        <v>0</v>
      </c>
      <c r="D36" s="435">
        <v>0</v>
      </c>
      <c r="E36" s="435">
        <v>0</v>
      </c>
      <c r="F36" s="435">
        <v>0</v>
      </c>
      <c r="G36" s="435">
        <v>0</v>
      </c>
    </row>
    <row r="37" spans="1:7" ht="15" customHeight="1" x14ac:dyDescent="0.3">
      <c r="A37" s="49" t="s">
        <v>454</v>
      </c>
      <c r="B37" s="435">
        <v>0</v>
      </c>
      <c r="C37" s="435">
        <v>0</v>
      </c>
      <c r="D37" s="435">
        <v>0</v>
      </c>
      <c r="E37" s="435">
        <v>0</v>
      </c>
      <c r="F37" s="435">
        <v>0</v>
      </c>
      <c r="G37" s="435">
        <v>0</v>
      </c>
    </row>
    <row r="38" spans="1:7" ht="15" customHeight="1" x14ac:dyDescent="0.3">
      <c r="A38" s="49" t="s">
        <v>455</v>
      </c>
      <c r="B38" s="435">
        <v>0</v>
      </c>
      <c r="C38" s="435">
        <v>0</v>
      </c>
      <c r="D38" s="435">
        <v>0</v>
      </c>
      <c r="E38" s="435">
        <v>0</v>
      </c>
      <c r="F38" s="435">
        <v>0</v>
      </c>
      <c r="G38" s="435">
        <v>0</v>
      </c>
    </row>
    <row r="39" spans="1:7" ht="9.75" customHeight="1" x14ac:dyDescent="0.3">
      <c r="A39" s="321"/>
      <c r="B39" s="51"/>
      <c r="C39" s="51"/>
      <c r="D39" s="51"/>
      <c r="E39" s="51"/>
      <c r="F39" s="51"/>
      <c r="G39" s="51"/>
    </row>
    <row r="40" spans="1:7" ht="14.25" customHeight="1" x14ac:dyDescent="0.3">
      <c r="A40" s="433" t="s">
        <v>446</v>
      </c>
      <c r="B40" s="434">
        <f t="shared" ref="B40:G40" si="2">SUM(B41:B54)</f>
        <v>0</v>
      </c>
      <c r="C40" s="434">
        <f t="shared" si="2"/>
        <v>0</v>
      </c>
      <c r="D40" s="434">
        <f t="shared" si="2"/>
        <v>0</v>
      </c>
      <c r="E40" s="434">
        <f t="shared" si="2"/>
        <v>0</v>
      </c>
      <c r="F40" s="434">
        <f t="shared" si="2"/>
        <v>0</v>
      </c>
      <c r="G40" s="434">
        <f t="shared" si="2"/>
        <v>0</v>
      </c>
    </row>
    <row r="41" spans="1:7" ht="15" customHeight="1" x14ac:dyDescent="0.3">
      <c r="A41" s="49" t="s">
        <v>453</v>
      </c>
      <c r="B41" s="435">
        <v>0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</row>
    <row r="42" spans="1:7" ht="15" customHeight="1" x14ac:dyDescent="0.3">
      <c r="A42" s="49" t="s">
        <v>285</v>
      </c>
      <c r="B42" s="435">
        <v>0</v>
      </c>
      <c r="C42" s="435">
        <v>0</v>
      </c>
      <c r="D42" s="435">
        <v>0</v>
      </c>
      <c r="E42" s="435">
        <v>0</v>
      </c>
      <c r="F42" s="435">
        <v>0</v>
      </c>
      <c r="G42" s="435">
        <v>0</v>
      </c>
    </row>
    <row r="43" spans="1:7" ht="15" customHeight="1" x14ac:dyDescent="0.3">
      <c r="A43" s="49" t="s">
        <v>286</v>
      </c>
      <c r="B43" s="435">
        <v>0</v>
      </c>
      <c r="C43" s="435">
        <v>0</v>
      </c>
      <c r="D43" s="435">
        <v>0</v>
      </c>
      <c r="E43" s="435">
        <v>0</v>
      </c>
      <c r="F43" s="435">
        <v>0</v>
      </c>
      <c r="G43" s="435">
        <v>0</v>
      </c>
    </row>
    <row r="44" spans="1:7" ht="15" customHeight="1" x14ac:dyDescent="0.3">
      <c r="A44" s="49" t="s">
        <v>287</v>
      </c>
      <c r="B44" s="435">
        <v>0</v>
      </c>
      <c r="C44" s="435">
        <v>0</v>
      </c>
      <c r="D44" s="435">
        <v>0</v>
      </c>
      <c r="E44" s="435">
        <v>0</v>
      </c>
      <c r="F44" s="435">
        <v>0</v>
      </c>
      <c r="G44" s="435">
        <v>0</v>
      </c>
    </row>
    <row r="45" spans="1:7" ht="15" customHeight="1" x14ac:dyDescent="0.3">
      <c r="A45" s="49" t="s">
        <v>288</v>
      </c>
      <c r="B45" s="435">
        <v>0</v>
      </c>
      <c r="C45" s="435">
        <v>0</v>
      </c>
      <c r="D45" s="435">
        <v>0</v>
      </c>
      <c r="E45" s="435">
        <v>0</v>
      </c>
      <c r="F45" s="435">
        <v>0</v>
      </c>
      <c r="G45" s="435">
        <v>0</v>
      </c>
    </row>
    <row r="46" spans="1:7" ht="15" customHeight="1" x14ac:dyDescent="0.3">
      <c r="A46" s="49" t="s">
        <v>289</v>
      </c>
      <c r="B46" s="435">
        <v>0</v>
      </c>
      <c r="C46" s="435">
        <v>0</v>
      </c>
      <c r="D46" s="435">
        <v>0</v>
      </c>
      <c r="E46" s="435">
        <v>0</v>
      </c>
      <c r="F46" s="435">
        <v>0</v>
      </c>
      <c r="G46" s="435">
        <v>0</v>
      </c>
    </row>
    <row r="47" spans="1:7" ht="15" customHeight="1" x14ac:dyDescent="0.3">
      <c r="A47" s="49" t="s">
        <v>290</v>
      </c>
      <c r="B47" s="435">
        <v>0</v>
      </c>
      <c r="C47" s="435">
        <v>0</v>
      </c>
      <c r="D47" s="435">
        <v>0</v>
      </c>
      <c r="E47" s="435">
        <v>0</v>
      </c>
      <c r="F47" s="435">
        <v>0</v>
      </c>
      <c r="G47" s="435">
        <v>0</v>
      </c>
    </row>
    <row r="48" spans="1:7" ht="15" customHeight="1" x14ac:dyDescent="0.3">
      <c r="A48" s="49" t="s">
        <v>305</v>
      </c>
      <c r="B48" s="435">
        <v>0</v>
      </c>
      <c r="C48" s="435">
        <v>0</v>
      </c>
      <c r="D48" s="435">
        <v>0</v>
      </c>
      <c r="E48" s="435">
        <v>0</v>
      </c>
      <c r="F48" s="435">
        <v>0</v>
      </c>
      <c r="G48" s="435">
        <v>0</v>
      </c>
    </row>
    <row r="49" spans="1:7" ht="15" customHeight="1" x14ac:dyDescent="0.3">
      <c r="A49" s="49" t="s">
        <v>292</v>
      </c>
      <c r="B49" s="435">
        <v>0</v>
      </c>
      <c r="C49" s="435">
        <v>0</v>
      </c>
      <c r="D49" s="435">
        <v>0</v>
      </c>
      <c r="E49" s="435">
        <v>0</v>
      </c>
      <c r="F49" s="435">
        <v>0</v>
      </c>
      <c r="G49" s="435">
        <v>0</v>
      </c>
    </row>
    <row r="50" spans="1:7" ht="15" customHeight="1" x14ac:dyDescent="0.3">
      <c r="A50" s="49" t="s">
        <v>293</v>
      </c>
      <c r="B50" s="435">
        <v>0</v>
      </c>
      <c r="C50" s="435">
        <v>0</v>
      </c>
      <c r="D50" s="435">
        <v>0</v>
      </c>
      <c r="E50" s="435">
        <v>0</v>
      </c>
      <c r="F50" s="435">
        <v>0</v>
      </c>
      <c r="G50" s="435">
        <v>0</v>
      </c>
    </row>
    <row r="51" spans="1:7" ht="15" customHeight="1" x14ac:dyDescent="0.3">
      <c r="A51" s="49" t="s">
        <v>294</v>
      </c>
      <c r="B51" s="435">
        <v>0</v>
      </c>
      <c r="C51" s="435">
        <v>0</v>
      </c>
      <c r="D51" s="435">
        <v>0</v>
      </c>
      <c r="E51" s="435">
        <v>0</v>
      </c>
      <c r="F51" s="435">
        <v>0</v>
      </c>
      <c r="G51" s="435">
        <v>0</v>
      </c>
    </row>
    <row r="52" spans="1:7" ht="15" customHeight="1" x14ac:dyDescent="0.3">
      <c r="A52" s="49" t="s">
        <v>295</v>
      </c>
      <c r="B52" s="435">
        <v>0</v>
      </c>
      <c r="C52" s="435">
        <v>0</v>
      </c>
      <c r="D52" s="435">
        <v>0</v>
      </c>
      <c r="E52" s="435">
        <v>0</v>
      </c>
      <c r="F52" s="435">
        <v>0</v>
      </c>
      <c r="G52" s="435">
        <v>0</v>
      </c>
    </row>
    <row r="53" spans="1:7" ht="15" customHeight="1" x14ac:dyDescent="0.3">
      <c r="A53" s="49" t="s">
        <v>454</v>
      </c>
      <c r="B53" s="435">
        <v>0</v>
      </c>
      <c r="C53" s="435">
        <v>0</v>
      </c>
      <c r="D53" s="435">
        <v>0</v>
      </c>
      <c r="E53" s="435">
        <v>0</v>
      </c>
      <c r="F53" s="435">
        <v>0</v>
      </c>
      <c r="G53" s="435">
        <v>0</v>
      </c>
    </row>
    <row r="54" spans="1:7" ht="15" customHeight="1" x14ac:dyDescent="0.3">
      <c r="A54" s="49" t="s">
        <v>455</v>
      </c>
      <c r="B54" s="435">
        <v>0</v>
      </c>
      <c r="C54" s="435">
        <v>0</v>
      </c>
      <c r="D54" s="435">
        <v>0</v>
      </c>
      <c r="E54" s="435">
        <v>0</v>
      </c>
      <c r="F54" s="435">
        <v>0</v>
      </c>
      <c r="G54" s="435">
        <v>0</v>
      </c>
    </row>
    <row r="55" spans="1:7" ht="3.75" customHeight="1" x14ac:dyDescent="0.3"/>
    <row r="56" spans="1:7" ht="3.75" customHeight="1" x14ac:dyDescent="0.3">
      <c r="A56" s="451"/>
      <c r="B56" s="452"/>
      <c r="C56" s="452"/>
      <c r="D56" s="452"/>
      <c r="E56" s="452"/>
      <c r="F56" s="452"/>
      <c r="G56" s="452"/>
    </row>
    <row r="57" spans="1:7" ht="14.25" customHeight="1" x14ac:dyDescent="0.3">
      <c r="A57" s="433" t="s">
        <v>111</v>
      </c>
      <c r="B57" s="434">
        <f t="shared" ref="B57:G57" si="3">SUM(B58:B71)</f>
        <v>13</v>
      </c>
      <c r="C57" s="434">
        <f t="shared" si="3"/>
        <v>8</v>
      </c>
      <c r="D57" s="434">
        <f t="shared" si="3"/>
        <v>8</v>
      </c>
      <c r="E57" s="434">
        <f t="shared" si="3"/>
        <v>24</v>
      </c>
      <c r="F57" s="434">
        <f t="shared" si="3"/>
        <v>20</v>
      </c>
      <c r="G57" s="434">
        <f t="shared" si="3"/>
        <v>7</v>
      </c>
    </row>
    <row r="58" spans="1:7" ht="15" customHeight="1" x14ac:dyDescent="0.3">
      <c r="A58" s="49" t="s">
        <v>453</v>
      </c>
      <c r="B58" s="435">
        <f t="shared" ref="B58:G71" si="4">SUM(B41,B25,B9)</f>
        <v>0</v>
      </c>
      <c r="C58" s="435">
        <f t="shared" si="4"/>
        <v>0</v>
      </c>
      <c r="D58" s="435">
        <f t="shared" si="4"/>
        <v>0</v>
      </c>
      <c r="E58" s="435">
        <f t="shared" si="4"/>
        <v>0</v>
      </c>
      <c r="F58" s="435">
        <f t="shared" si="4"/>
        <v>0</v>
      </c>
      <c r="G58" s="435">
        <f t="shared" si="4"/>
        <v>0</v>
      </c>
    </row>
    <row r="59" spans="1:7" ht="15" customHeight="1" x14ac:dyDescent="0.3">
      <c r="A59" s="49" t="s">
        <v>285</v>
      </c>
      <c r="B59" s="435">
        <f t="shared" si="4"/>
        <v>1</v>
      </c>
      <c r="C59" s="435">
        <f t="shared" si="4"/>
        <v>0</v>
      </c>
      <c r="D59" s="435">
        <f t="shared" si="4"/>
        <v>0</v>
      </c>
      <c r="E59" s="435">
        <f t="shared" si="4"/>
        <v>1</v>
      </c>
      <c r="F59" s="435">
        <f t="shared" si="4"/>
        <v>0</v>
      </c>
      <c r="G59" s="435">
        <f t="shared" si="4"/>
        <v>0</v>
      </c>
    </row>
    <row r="60" spans="1:7" ht="15" customHeight="1" x14ac:dyDescent="0.3">
      <c r="A60" s="49" t="s">
        <v>286</v>
      </c>
      <c r="B60" s="435">
        <f t="shared" si="4"/>
        <v>1</v>
      </c>
      <c r="C60" s="435">
        <f t="shared" si="4"/>
        <v>2</v>
      </c>
      <c r="D60" s="435">
        <f t="shared" si="4"/>
        <v>4</v>
      </c>
      <c r="E60" s="435">
        <f t="shared" si="4"/>
        <v>7</v>
      </c>
      <c r="F60" s="435">
        <f t="shared" si="4"/>
        <v>7</v>
      </c>
      <c r="G60" s="435">
        <f t="shared" si="4"/>
        <v>0</v>
      </c>
    </row>
    <row r="61" spans="1:7" ht="15" customHeight="1" x14ac:dyDescent="0.3">
      <c r="A61" s="49" t="s">
        <v>287</v>
      </c>
      <c r="B61" s="435">
        <f t="shared" si="4"/>
        <v>7</v>
      </c>
      <c r="C61" s="435">
        <f t="shared" si="4"/>
        <v>3</v>
      </c>
      <c r="D61" s="435">
        <f t="shared" si="4"/>
        <v>1</v>
      </c>
      <c r="E61" s="435">
        <f t="shared" si="4"/>
        <v>10</v>
      </c>
      <c r="F61" s="435">
        <f t="shared" si="4"/>
        <v>5</v>
      </c>
      <c r="G61" s="435">
        <f t="shared" si="4"/>
        <v>0</v>
      </c>
    </row>
    <row r="62" spans="1:7" ht="15" customHeight="1" x14ac:dyDescent="0.3">
      <c r="A62" s="49" t="s">
        <v>288</v>
      </c>
      <c r="B62" s="435">
        <f t="shared" si="4"/>
        <v>0</v>
      </c>
      <c r="C62" s="435">
        <f t="shared" si="4"/>
        <v>2</v>
      </c>
      <c r="D62" s="435">
        <f t="shared" si="4"/>
        <v>1</v>
      </c>
      <c r="E62" s="435">
        <f t="shared" si="4"/>
        <v>4</v>
      </c>
      <c r="F62" s="435">
        <f t="shared" si="4"/>
        <v>5</v>
      </c>
      <c r="G62" s="435">
        <f t="shared" si="4"/>
        <v>0</v>
      </c>
    </row>
    <row r="63" spans="1:7" ht="15" customHeight="1" x14ac:dyDescent="0.3">
      <c r="A63" s="49" t="s">
        <v>289</v>
      </c>
      <c r="B63" s="435">
        <f t="shared" si="4"/>
        <v>1</v>
      </c>
      <c r="C63" s="435">
        <f t="shared" si="4"/>
        <v>0</v>
      </c>
      <c r="D63" s="435">
        <f t="shared" si="4"/>
        <v>2</v>
      </c>
      <c r="E63" s="435">
        <f t="shared" si="4"/>
        <v>2</v>
      </c>
      <c r="F63" s="435">
        <f t="shared" si="4"/>
        <v>2</v>
      </c>
      <c r="G63" s="435">
        <f t="shared" si="4"/>
        <v>0</v>
      </c>
    </row>
    <row r="64" spans="1:7" ht="15" customHeight="1" x14ac:dyDescent="0.3">
      <c r="A64" s="49" t="s">
        <v>290</v>
      </c>
      <c r="B64" s="435">
        <f t="shared" si="4"/>
        <v>2</v>
      </c>
      <c r="C64" s="435">
        <f t="shared" si="4"/>
        <v>0</v>
      </c>
      <c r="D64" s="435">
        <f t="shared" si="4"/>
        <v>0</v>
      </c>
      <c r="E64" s="435">
        <f t="shared" si="4"/>
        <v>0</v>
      </c>
      <c r="F64" s="435">
        <f t="shared" si="4"/>
        <v>0</v>
      </c>
      <c r="G64" s="435">
        <f t="shared" si="4"/>
        <v>2</v>
      </c>
    </row>
    <row r="65" spans="1:7" ht="15" customHeight="1" x14ac:dyDescent="0.3">
      <c r="A65" s="49" t="s">
        <v>305</v>
      </c>
      <c r="B65" s="435">
        <f t="shared" si="4"/>
        <v>0</v>
      </c>
      <c r="C65" s="435">
        <f t="shared" si="4"/>
        <v>0</v>
      </c>
      <c r="D65" s="435">
        <f t="shared" si="4"/>
        <v>0</v>
      </c>
      <c r="E65" s="435">
        <f t="shared" si="4"/>
        <v>0</v>
      </c>
      <c r="F65" s="435">
        <f t="shared" si="4"/>
        <v>0</v>
      </c>
      <c r="G65" s="435">
        <f t="shared" si="4"/>
        <v>1</v>
      </c>
    </row>
    <row r="66" spans="1:7" ht="15" customHeight="1" x14ac:dyDescent="0.3">
      <c r="A66" s="49" t="s">
        <v>292</v>
      </c>
      <c r="B66" s="435">
        <f t="shared" si="4"/>
        <v>0</v>
      </c>
      <c r="C66" s="435">
        <f t="shared" si="4"/>
        <v>0</v>
      </c>
      <c r="D66" s="435">
        <f t="shared" si="4"/>
        <v>0</v>
      </c>
      <c r="E66" s="435">
        <f t="shared" si="4"/>
        <v>0</v>
      </c>
      <c r="F66" s="435">
        <f t="shared" si="4"/>
        <v>0</v>
      </c>
      <c r="G66" s="435">
        <f t="shared" si="4"/>
        <v>0</v>
      </c>
    </row>
    <row r="67" spans="1:7" ht="15" customHeight="1" x14ac:dyDescent="0.3">
      <c r="A67" s="49" t="s">
        <v>293</v>
      </c>
      <c r="B67" s="435">
        <f t="shared" si="4"/>
        <v>0</v>
      </c>
      <c r="C67" s="435">
        <f t="shared" si="4"/>
        <v>1</v>
      </c>
      <c r="D67" s="435">
        <f t="shared" si="4"/>
        <v>0</v>
      </c>
      <c r="E67" s="435">
        <f t="shared" si="4"/>
        <v>0</v>
      </c>
      <c r="F67" s="435">
        <f t="shared" si="4"/>
        <v>1</v>
      </c>
      <c r="G67" s="435">
        <f t="shared" si="4"/>
        <v>2</v>
      </c>
    </row>
    <row r="68" spans="1:7" ht="15" customHeight="1" x14ac:dyDescent="0.3">
      <c r="A68" s="49" t="s">
        <v>294</v>
      </c>
      <c r="B68" s="435">
        <f t="shared" si="4"/>
        <v>0</v>
      </c>
      <c r="C68" s="435">
        <f t="shared" si="4"/>
        <v>0</v>
      </c>
      <c r="D68" s="435">
        <f t="shared" si="4"/>
        <v>0</v>
      </c>
      <c r="E68" s="435">
        <f t="shared" si="4"/>
        <v>0</v>
      </c>
      <c r="F68" s="435">
        <f t="shared" si="4"/>
        <v>0</v>
      </c>
      <c r="G68" s="435">
        <f t="shared" si="4"/>
        <v>1</v>
      </c>
    </row>
    <row r="69" spans="1:7" ht="15" customHeight="1" x14ac:dyDescent="0.3">
      <c r="A69" s="49" t="s">
        <v>295</v>
      </c>
      <c r="B69" s="435">
        <f t="shared" si="4"/>
        <v>0</v>
      </c>
      <c r="C69" s="435">
        <f t="shared" si="4"/>
        <v>0</v>
      </c>
      <c r="D69" s="435">
        <f t="shared" si="4"/>
        <v>0</v>
      </c>
      <c r="E69" s="435">
        <f t="shared" si="4"/>
        <v>0</v>
      </c>
      <c r="F69" s="435">
        <f t="shared" si="4"/>
        <v>0</v>
      </c>
      <c r="G69" s="435">
        <f t="shared" si="4"/>
        <v>0</v>
      </c>
    </row>
    <row r="70" spans="1:7" ht="15" customHeight="1" x14ac:dyDescent="0.3">
      <c r="A70" s="49" t="s">
        <v>454</v>
      </c>
      <c r="B70" s="435">
        <f t="shared" si="4"/>
        <v>0</v>
      </c>
      <c r="C70" s="435">
        <f t="shared" si="4"/>
        <v>0</v>
      </c>
      <c r="D70" s="435">
        <f t="shared" si="4"/>
        <v>0</v>
      </c>
      <c r="E70" s="435">
        <f t="shared" si="4"/>
        <v>0</v>
      </c>
      <c r="F70" s="435">
        <f t="shared" si="4"/>
        <v>0</v>
      </c>
      <c r="G70" s="435">
        <f t="shared" si="4"/>
        <v>0</v>
      </c>
    </row>
    <row r="71" spans="1:7" ht="15" customHeight="1" x14ac:dyDescent="0.3">
      <c r="A71" s="49" t="s">
        <v>455</v>
      </c>
      <c r="B71" s="435">
        <f t="shared" si="4"/>
        <v>1</v>
      </c>
      <c r="C71" s="435">
        <f t="shared" si="4"/>
        <v>0</v>
      </c>
      <c r="D71" s="435">
        <f t="shared" si="4"/>
        <v>0</v>
      </c>
      <c r="E71" s="435">
        <f t="shared" si="4"/>
        <v>0</v>
      </c>
      <c r="F71" s="435">
        <f t="shared" si="4"/>
        <v>0</v>
      </c>
      <c r="G71" s="435">
        <f t="shared" si="4"/>
        <v>1</v>
      </c>
    </row>
    <row r="72" spans="1:7" ht="3.75" customHeight="1" x14ac:dyDescent="0.3">
      <c r="A72" s="233"/>
      <c r="B72" s="453"/>
      <c r="C72" s="453"/>
      <c r="D72" s="453"/>
      <c r="E72" s="453"/>
      <c r="F72" s="453"/>
      <c r="G72" s="453"/>
    </row>
    <row r="73" spans="1:7" ht="10.5" customHeight="1" x14ac:dyDescent="0.3"/>
    <row r="74" spans="1:7" ht="15.75" customHeight="1" x14ac:dyDescent="0.3">
      <c r="F74" s="442"/>
      <c r="G74" s="442" t="s">
        <v>447</v>
      </c>
    </row>
    <row r="75" spans="1:7" ht="15.75" customHeight="1" x14ac:dyDescent="0.3">
      <c r="F75" s="443"/>
      <c r="G75" s="443" t="s">
        <v>448</v>
      </c>
    </row>
    <row r="76" spans="1:7" ht="21" customHeight="1" x14ac:dyDescent="0.3"/>
  </sheetData>
  <sheetProtection selectLockedCells="1" selectUnlockedCells="1"/>
  <mergeCells count="1">
    <mergeCell ref="B5:G5"/>
  </mergeCells>
  <printOptions horizontalCentered="1"/>
  <pageMargins left="0.7" right="0.7" top="0.75" bottom="0.75" header="0.3" footer="0.3"/>
  <pageSetup paperSize="9" scale="67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501E6-E26F-4AEB-95D1-868F9AD7F5D8}">
  <dimension ref="A1:G67"/>
  <sheetViews>
    <sheetView view="pageBreakPreview" zoomScale="80" zoomScaleSheetLayoutView="80" workbookViewId="0">
      <selection activeCell="D39" sqref="D39"/>
    </sheetView>
  </sheetViews>
  <sheetFormatPr defaultColWidth="9.109375" defaultRowHeight="15.6" x14ac:dyDescent="0.3"/>
  <cols>
    <col min="1" max="1" width="43.33203125" style="209" customWidth="1"/>
    <col min="2" max="7" width="12.33203125" style="218" customWidth="1"/>
    <col min="8" max="256" width="9.109375" style="209"/>
    <col min="257" max="257" width="43.33203125" style="209" customWidth="1"/>
    <col min="258" max="263" width="12.33203125" style="209" customWidth="1"/>
    <col min="264" max="512" width="9.109375" style="209"/>
    <col min="513" max="513" width="43.33203125" style="209" customWidth="1"/>
    <col min="514" max="519" width="12.33203125" style="209" customWidth="1"/>
    <col min="520" max="768" width="9.109375" style="209"/>
    <col min="769" max="769" width="43.33203125" style="209" customWidth="1"/>
    <col min="770" max="775" width="12.33203125" style="209" customWidth="1"/>
    <col min="776" max="1024" width="9.109375" style="209"/>
    <col min="1025" max="1025" width="43.33203125" style="209" customWidth="1"/>
    <col min="1026" max="1031" width="12.33203125" style="209" customWidth="1"/>
    <col min="1032" max="1280" width="9.109375" style="209"/>
    <col min="1281" max="1281" width="43.33203125" style="209" customWidth="1"/>
    <col min="1282" max="1287" width="12.33203125" style="209" customWidth="1"/>
    <col min="1288" max="1536" width="9.109375" style="209"/>
    <col min="1537" max="1537" width="43.33203125" style="209" customWidth="1"/>
    <col min="1538" max="1543" width="12.33203125" style="209" customWidth="1"/>
    <col min="1544" max="1792" width="9.109375" style="209"/>
    <col min="1793" max="1793" width="43.33203125" style="209" customWidth="1"/>
    <col min="1794" max="1799" width="12.33203125" style="209" customWidth="1"/>
    <col min="1800" max="2048" width="9.109375" style="209"/>
    <col min="2049" max="2049" width="43.33203125" style="209" customWidth="1"/>
    <col min="2050" max="2055" width="12.33203125" style="209" customWidth="1"/>
    <col min="2056" max="2304" width="9.109375" style="209"/>
    <col min="2305" max="2305" width="43.33203125" style="209" customWidth="1"/>
    <col min="2306" max="2311" width="12.33203125" style="209" customWidth="1"/>
    <col min="2312" max="2560" width="9.109375" style="209"/>
    <col min="2561" max="2561" width="43.33203125" style="209" customWidth="1"/>
    <col min="2562" max="2567" width="12.33203125" style="209" customWidth="1"/>
    <col min="2568" max="2816" width="9.109375" style="209"/>
    <col min="2817" max="2817" width="43.33203125" style="209" customWidth="1"/>
    <col min="2818" max="2823" width="12.33203125" style="209" customWidth="1"/>
    <col min="2824" max="3072" width="9.109375" style="209"/>
    <col min="3073" max="3073" width="43.33203125" style="209" customWidth="1"/>
    <col min="3074" max="3079" width="12.33203125" style="209" customWidth="1"/>
    <col min="3080" max="3328" width="9.109375" style="209"/>
    <col min="3329" max="3329" width="43.33203125" style="209" customWidth="1"/>
    <col min="3330" max="3335" width="12.33203125" style="209" customWidth="1"/>
    <col min="3336" max="3584" width="9.109375" style="209"/>
    <col min="3585" max="3585" width="43.33203125" style="209" customWidth="1"/>
    <col min="3586" max="3591" width="12.33203125" style="209" customWidth="1"/>
    <col min="3592" max="3840" width="9.109375" style="209"/>
    <col min="3841" max="3841" width="43.33203125" style="209" customWidth="1"/>
    <col min="3842" max="3847" width="12.33203125" style="209" customWidth="1"/>
    <col min="3848" max="4096" width="9.109375" style="209"/>
    <col min="4097" max="4097" width="43.33203125" style="209" customWidth="1"/>
    <col min="4098" max="4103" width="12.33203125" style="209" customWidth="1"/>
    <col min="4104" max="4352" width="9.109375" style="209"/>
    <col min="4353" max="4353" width="43.33203125" style="209" customWidth="1"/>
    <col min="4354" max="4359" width="12.33203125" style="209" customWidth="1"/>
    <col min="4360" max="4608" width="9.109375" style="209"/>
    <col min="4609" max="4609" width="43.33203125" style="209" customWidth="1"/>
    <col min="4610" max="4615" width="12.33203125" style="209" customWidth="1"/>
    <col min="4616" max="4864" width="9.109375" style="209"/>
    <col min="4865" max="4865" width="43.33203125" style="209" customWidth="1"/>
    <col min="4866" max="4871" width="12.33203125" style="209" customWidth="1"/>
    <col min="4872" max="5120" width="9.109375" style="209"/>
    <col min="5121" max="5121" width="43.33203125" style="209" customWidth="1"/>
    <col min="5122" max="5127" width="12.33203125" style="209" customWidth="1"/>
    <col min="5128" max="5376" width="9.109375" style="209"/>
    <col min="5377" max="5377" width="43.33203125" style="209" customWidth="1"/>
    <col min="5378" max="5383" width="12.33203125" style="209" customWidth="1"/>
    <col min="5384" max="5632" width="9.109375" style="209"/>
    <col min="5633" max="5633" width="43.33203125" style="209" customWidth="1"/>
    <col min="5634" max="5639" width="12.33203125" style="209" customWidth="1"/>
    <col min="5640" max="5888" width="9.109375" style="209"/>
    <col min="5889" max="5889" width="43.33203125" style="209" customWidth="1"/>
    <col min="5890" max="5895" width="12.33203125" style="209" customWidth="1"/>
    <col min="5896" max="6144" width="9.109375" style="209"/>
    <col min="6145" max="6145" width="43.33203125" style="209" customWidth="1"/>
    <col min="6146" max="6151" width="12.33203125" style="209" customWidth="1"/>
    <col min="6152" max="6400" width="9.109375" style="209"/>
    <col min="6401" max="6401" width="43.33203125" style="209" customWidth="1"/>
    <col min="6402" max="6407" width="12.33203125" style="209" customWidth="1"/>
    <col min="6408" max="6656" width="9.109375" style="209"/>
    <col min="6657" max="6657" width="43.33203125" style="209" customWidth="1"/>
    <col min="6658" max="6663" width="12.33203125" style="209" customWidth="1"/>
    <col min="6664" max="6912" width="9.109375" style="209"/>
    <col min="6913" max="6913" width="43.33203125" style="209" customWidth="1"/>
    <col min="6914" max="6919" width="12.33203125" style="209" customWidth="1"/>
    <col min="6920" max="7168" width="9.109375" style="209"/>
    <col min="7169" max="7169" width="43.33203125" style="209" customWidth="1"/>
    <col min="7170" max="7175" width="12.33203125" style="209" customWidth="1"/>
    <col min="7176" max="7424" width="9.109375" style="209"/>
    <col min="7425" max="7425" width="43.33203125" style="209" customWidth="1"/>
    <col min="7426" max="7431" width="12.33203125" style="209" customWidth="1"/>
    <col min="7432" max="7680" width="9.109375" style="209"/>
    <col min="7681" max="7681" width="43.33203125" style="209" customWidth="1"/>
    <col min="7682" max="7687" width="12.33203125" style="209" customWidth="1"/>
    <col min="7688" max="7936" width="9.109375" style="209"/>
    <col min="7937" max="7937" width="43.33203125" style="209" customWidth="1"/>
    <col min="7938" max="7943" width="12.33203125" style="209" customWidth="1"/>
    <col min="7944" max="8192" width="9.109375" style="209"/>
    <col min="8193" max="8193" width="43.33203125" style="209" customWidth="1"/>
    <col min="8194" max="8199" width="12.33203125" style="209" customWidth="1"/>
    <col min="8200" max="8448" width="9.109375" style="209"/>
    <col min="8449" max="8449" width="43.33203125" style="209" customWidth="1"/>
    <col min="8450" max="8455" width="12.33203125" style="209" customWidth="1"/>
    <col min="8456" max="8704" width="9.109375" style="209"/>
    <col min="8705" max="8705" width="43.33203125" style="209" customWidth="1"/>
    <col min="8706" max="8711" width="12.33203125" style="209" customWidth="1"/>
    <col min="8712" max="8960" width="9.109375" style="209"/>
    <col min="8961" max="8961" width="43.33203125" style="209" customWidth="1"/>
    <col min="8962" max="8967" width="12.33203125" style="209" customWidth="1"/>
    <col min="8968" max="9216" width="9.109375" style="209"/>
    <col min="9217" max="9217" width="43.33203125" style="209" customWidth="1"/>
    <col min="9218" max="9223" width="12.33203125" style="209" customWidth="1"/>
    <col min="9224" max="9472" width="9.109375" style="209"/>
    <col min="9473" max="9473" width="43.33203125" style="209" customWidth="1"/>
    <col min="9474" max="9479" width="12.33203125" style="209" customWidth="1"/>
    <col min="9480" max="9728" width="9.109375" style="209"/>
    <col min="9729" max="9729" width="43.33203125" style="209" customWidth="1"/>
    <col min="9730" max="9735" width="12.33203125" style="209" customWidth="1"/>
    <col min="9736" max="9984" width="9.109375" style="209"/>
    <col min="9985" max="9985" width="43.33203125" style="209" customWidth="1"/>
    <col min="9986" max="9991" width="12.33203125" style="209" customWidth="1"/>
    <col min="9992" max="10240" width="9.109375" style="209"/>
    <col min="10241" max="10241" width="43.33203125" style="209" customWidth="1"/>
    <col min="10242" max="10247" width="12.33203125" style="209" customWidth="1"/>
    <col min="10248" max="10496" width="9.109375" style="209"/>
    <col min="10497" max="10497" width="43.33203125" style="209" customWidth="1"/>
    <col min="10498" max="10503" width="12.33203125" style="209" customWidth="1"/>
    <col min="10504" max="10752" width="9.109375" style="209"/>
    <col min="10753" max="10753" width="43.33203125" style="209" customWidth="1"/>
    <col min="10754" max="10759" width="12.33203125" style="209" customWidth="1"/>
    <col min="10760" max="11008" width="9.109375" style="209"/>
    <col min="11009" max="11009" width="43.33203125" style="209" customWidth="1"/>
    <col min="11010" max="11015" width="12.33203125" style="209" customWidth="1"/>
    <col min="11016" max="11264" width="9.109375" style="209"/>
    <col min="11265" max="11265" width="43.33203125" style="209" customWidth="1"/>
    <col min="11266" max="11271" width="12.33203125" style="209" customWidth="1"/>
    <col min="11272" max="11520" width="9.109375" style="209"/>
    <col min="11521" max="11521" width="43.33203125" style="209" customWidth="1"/>
    <col min="11522" max="11527" width="12.33203125" style="209" customWidth="1"/>
    <col min="11528" max="11776" width="9.109375" style="209"/>
    <col min="11777" max="11777" width="43.33203125" style="209" customWidth="1"/>
    <col min="11778" max="11783" width="12.33203125" style="209" customWidth="1"/>
    <col min="11784" max="12032" width="9.109375" style="209"/>
    <col min="12033" max="12033" width="43.33203125" style="209" customWidth="1"/>
    <col min="12034" max="12039" width="12.33203125" style="209" customWidth="1"/>
    <col min="12040" max="12288" width="9.109375" style="209"/>
    <col min="12289" max="12289" width="43.33203125" style="209" customWidth="1"/>
    <col min="12290" max="12295" width="12.33203125" style="209" customWidth="1"/>
    <col min="12296" max="12544" width="9.109375" style="209"/>
    <col min="12545" max="12545" width="43.33203125" style="209" customWidth="1"/>
    <col min="12546" max="12551" width="12.33203125" style="209" customWidth="1"/>
    <col min="12552" max="12800" width="9.109375" style="209"/>
    <col min="12801" max="12801" width="43.33203125" style="209" customWidth="1"/>
    <col min="12802" max="12807" width="12.33203125" style="209" customWidth="1"/>
    <col min="12808" max="13056" width="9.109375" style="209"/>
    <col min="13057" max="13057" width="43.33203125" style="209" customWidth="1"/>
    <col min="13058" max="13063" width="12.33203125" style="209" customWidth="1"/>
    <col min="13064" max="13312" width="9.109375" style="209"/>
    <col min="13313" max="13313" width="43.33203125" style="209" customWidth="1"/>
    <col min="13314" max="13319" width="12.33203125" style="209" customWidth="1"/>
    <col min="13320" max="13568" width="9.109375" style="209"/>
    <col min="13569" max="13569" width="43.33203125" style="209" customWidth="1"/>
    <col min="13570" max="13575" width="12.33203125" style="209" customWidth="1"/>
    <col min="13576" max="13824" width="9.109375" style="209"/>
    <col min="13825" max="13825" width="43.33203125" style="209" customWidth="1"/>
    <col min="13826" max="13831" width="12.33203125" style="209" customWidth="1"/>
    <col min="13832" max="14080" width="9.109375" style="209"/>
    <col min="14081" max="14081" width="43.33203125" style="209" customWidth="1"/>
    <col min="14082" max="14087" width="12.33203125" style="209" customWidth="1"/>
    <col min="14088" max="14336" width="9.109375" style="209"/>
    <col min="14337" max="14337" width="43.33203125" style="209" customWidth="1"/>
    <col min="14338" max="14343" width="12.33203125" style="209" customWidth="1"/>
    <col min="14344" max="14592" width="9.109375" style="209"/>
    <col min="14593" max="14593" width="43.33203125" style="209" customWidth="1"/>
    <col min="14594" max="14599" width="12.33203125" style="209" customWidth="1"/>
    <col min="14600" max="14848" width="9.109375" style="209"/>
    <col min="14849" max="14849" width="43.33203125" style="209" customWidth="1"/>
    <col min="14850" max="14855" width="12.33203125" style="209" customWidth="1"/>
    <col min="14856" max="15104" width="9.109375" style="209"/>
    <col min="15105" max="15105" width="43.33203125" style="209" customWidth="1"/>
    <col min="15106" max="15111" width="12.33203125" style="209" customWidth="1"/>
    <col min="15112" max="15360" width="9.109375" style="209"/>
    <col min="15361" max="15361" width="43.33203125" style="209" customWidth="1"/>
    <col min="15362" max="15367" width="12.33203125" style="209" customWidth="1"/>
    <col min="15368" max="15616" width="9.109375" style="209"/>
    <col min="15617" max="15617" width="43.33203125" style="209" customWidth="1"/>
    <col min="15618" max="15623" width="12.33203125" style="209" customWidth="1"/>
    <col min="15624" max="15872" width="9.109375" style="209"/>
    <col min="15873" max="15873" width="43.33203125" style="209" customWidth="1"/>
    <col min="15874" max="15879" width="12.33203125" style="209" customWidth="1"/>
    <col min="15880" max="16128" width="9.109375" style="209"/>
    <col min="16129" max="16129" width="43.33203125" style="209" customWidth="1"/>
    <col min="16130" max="16135" width="12.33203125" style="209" customWidth="1"/>
    <col min="16136" max="16384" width="9.109375" style="209"/>
  </cols>
  <sheetData>
    <row r="1" spans="1:7" s="1" customFormat="1" ht="18" customHeight="1" x14ac:dyDescent="0.35">
      <c r="A1" s="72" t="s">
        <v>474</v>
      </c>
      <c r="B1" s="29"/>
      <c r="C1" s="29"/>
      <c r="D1" s="148"/>
      <c r="E1" s="148"/>
      <c r="F1" s="148"/>
      <c r="G1" s="148"/>
    </row>
    <row r="2" spans="1:7" s="1" customFormat="1" ht="18" customHeight="1" x14ac:dyDescent="0.35">
      <c r="A2" s="32" t="s">
        <v>475</v>
      </c>
      <c r="B2" s="29"/>
      <c r="C2" s="29"/>
      <c r="D2" s="33"/>
      <c r="E2" s="33"/>
      <c r="F2" s="33"/>
      <c r="G2" s="33"/>
    </row>
    <row r="3" spans="1:7" s="1" customFormat="1" ht="14.25" customHeight="1" x14ac:dyDescent="0.35">
      <c r="A3" s="32"/>
      <c r="B3" s="29"/>
      <c r="C3" s="29"/>
      <c r="D3" s="33"/>
      <c r="E3" s="33"/>
      <c r="F3" s="33"/>
      <c r="G3" s="33"/>
    </row>
    <row r="4" spans="1:7" ht="14.25" customHeight="1" x14ac:dyDescent="0.35">
      <c r="F4" s="455"/>
      <c r="G4" s="455"/>
    </row>
    <row r="5" spans="1:7" ht="17.25" customHeight="1" x14ac:dyDescent="0.3">
      <c r="A5" s="393" t="s">
        <v>476</v>
      </c>
      <c r="B5" s="430" t="s">
        <v>266</v>
      </c>
      <c r="C5" s="430"/>
      <c r="D5" s="430"/>
      <c r="E5" s="430"/>
      <c r="F5" s="430"/>
      <c r="G5" s="430"/>
    </row>
    <row r="6" spans="1:7" ht="17.25" customHeight="1" x14ac:dyDescent="0.3">
      <c r="A6" s="394" t="s">
        <v>477</v>
      </c>
      <c r="B6" s="395">
        <v>2017</v>
      </c>
      <c r="C6" s="395">
        <v>2018</v>
      </c>
      <c r="D6" s="395">
        <v>2019</v>
      </c>
      <c r="E6" s="395">
        <v>2020</v>
      </c>
      <c r="F6" s="395">
        <v>2021</v>
      </c>
      <c r="G6" s="395">
        <v>2022</v>
      </c>
    </row>
    <row r="7" spans="1:7" ht="3.75" customHeight="1" x14ac:dyDescent="0.35">
      <c r="A7" s="431"/>
      <c r="B7" s="432"/>
      <c r="C7" s="432"/>
      <c r="D7" s="432"/>
      <c r="E7" s="432"/>
      <c r="F7" s="432"/>
      <c r="G7" s="432"/>
    </row>
    <row r="8" spans="1:7" ht="14.25" customHeight="1" x14ac:dyDescent="0.3">
      <c r="A8" s="433" t="s">
        <v>443</v>
      </c>
      <c r="B8" s="434">
        <v>2331</v>
      </c>
      <c r="C8" s="434">
        <v>2445</v>
      </c>
      <c r="D8" s="434">
        <f>SUM(D9:D20)</f>
        <v>2613</v>
      </c>
      <c r="E8" s="434">
        <f>SUM(E9:E20)</f>
        <v>3464</v>
      </c>
      <c r="F8" s="434">
        <f>SUM(F9:F20)</f>
        <v>2679</v>
      </c>
      <c r="G8" s="434">
        <f>SUM(G9:G20)</f>
        <v>2608</v>
      </c>
    </row>
    <row r="9" spans="1:7" ht="15" customHeight="1" x14ac:dyDescent="0.3">
      <c r="A9" s="49" t="s">
        <v>388</v>
      </c>
      <c r="B9" s="435">
        <v>120</v>
      </c>
      <c r="C9" s="435">
        <v>265</v>
      </c>
      <c r="D9" s="435">
        <v>240</v>
      </c>
      <c r="E9" s="435">
        <v>234</v>
      </c>
      <c r="F9" s="435">
        <v>382</v>
      </c>
      <c r="G9" s="435">
        <v>449</v>
      </c>
    </row>
    <row r="10" spans="1:7" ht="15" customHeight="1" x14ac:dyDescent="0.3">
      <c r="A10" s="49" t="s">
        <v>389</v>
      </c>
      <c r="B10" s="435">
        <v>156</v>
      </c>
      <c r="C10" s="435">
        <v>173</v>
      </c>
      <c r="D10" s="435">
        <v>233</v>
      </c>
      <c r="E10" s="435">
        <v>245</v>
      </c>
      <c r="F10" s="435">
        <v>173</v>
      </c>
      <c r="G10" s="435">
        <v>286</v>
      </c>
    </row>
    <row r="11" spans="1:7" ht="15" customHeight="1" x14ac:dyDescent="0.3">
      <c r="A11" s="49" t="s">
        <v>390</v>
      </c>
      <c r="B11" s="435">
        <v>340</v>
      </c>
      <c r="C11" s="435">
        <v>262</v>
      </c>
      <c r="D11" s="435">
        <v>227</v>
      </c>
      <c r="E11" s="435">
        <v>202</v>
      </c>
      <c r="F11" s="435">
        <v>265</v>
      </c>
      <c r="G11" s="435">
        <v>372</v>
      </c>
    </row>
    <row r="12" spans="1:7" ht="15" customHeight="1" x14ac:dyDescent="0.3">
      <c r="A12" s="49" t="s">
        <v>391</v>
      </c>
      <c r="B12" s="435">
        <v>197</v>
      </c>
      <c r="C12" s="435">
        <v>181</v>
      </c>
      <c r="D12" s="435">
        <v>318</v>
      </c>
      <c r="E12" s="435">
        <v>284</v>
      </c>
      <c r="F12" s="435">
        <v>271</v>
      </c>
      <c r="G12" s="435">
        <v>180</v>
      </c>
    </row>
    <row r="13" spans="1:7" ht="15" customHeight="1" x14ac:dyDescent="0.3">
      <c r="A13" s="49" t="s">
        <v>392</v>
      </c>
      <c r="B13" s="435">
        <v>247</v>
      </c>
      <c r="C13" s="435">
        <v>163</v>
      </c>
      <c r="D13" s="435">
        <v>156</v>
      </c>
      <c r="E13" s="435">
        <v>212</v>
      </c>
      <c r="F13" s="435">
        <v>108</v>
      </c>
      <c r="G13" s="435">
        <v>103</v>
      </c>
    </row>
    <row r="14" spans="1:7" ht="15" customHeight="1" x14ac:dyDescent="0.3">
      <c r="A14" s="49" t="s">
        <v>393</v>
      </c>
      <c r="B14" s="435">
        <v>45</v>
      </c>
      <c r="C14" s="435">
        <v>138</v>
      </c>
      <c r="D14" s="435">
        <v>157</v>
      </c>
      <c r="E14" s="435">
        <v>271</v>
      </c>
      <c r="F14" s="435">
        <v>215</v>
      </c>
      <c r="G14" s="435">
        <v>251</v>
      </c>
    </row>
    <row r="15" spans="1:7" ht="15" customHeight="1" x14ac:dyDescent="0.3">
      <c r="A15" s="49" t="s">
        <v>394</v>
      </c>
      <c r="B15" s="435">
        <v>141</v>
      </c>
      <c r="C15" s="435">
        <v>200</v>
      </c>
      <c r="D15" s="435">
        <v>147</v>
      </c>
      <c r="E15" s="435">
        <v>331</v>
      </c>
      <c r="F15" s="435">
        <v>180</v>
      </c>
      <c r="G15" s="435">
        <v>183</v>
      </c>
    </row>
    <row r="16" spans="1:7" ht="15" customHeight="1" x14ac:dyDescent="0.3">
      <c r="A16" s="49" t="s">
        <v>395</v>
      </c>
      <c r="B16" s="435">
        <v>239</v>
      </c>
      <c r="C16" s="435">
        <v>234</v>
      </c>
      <c r="D16" s="435">
        <v>206</v>
      </c>
      <c r="E16" s="435">
        <v>329</v>
      </c>
      <c r="F16" s="435">
        <v>196</v>
      </c>
      <c r="G16" s="435">
        <v>200</v>
      </c>
    </row>
    <row r="17" spans="1:7" ht="15" customHeight="1" x14ac:dyDescent="0.3">
      <c r="A17" s="49" t="s">
        <v>39</v>
      </c>
      <c r="B17" s="435">
        <v>193</v>
      </c>
      <c r="C17" s="435">
        <v>225</v>
      </c>
      <c r="D17" s="435">
        <v>284</v>
      </c>
      <c r="E17" s="435">
        <v>370</v>
      </c>
      <c r="F17" s="435">
        <v>163</v>
      </c>
      <c r="G17" s="435">
        <v>132</v>
      </c>
    </row>
    <row r="18" spans="1:7" ht="15" customHeight="1" x14ac:dyDescent="0.3">
      <c r="A18" s="49" t="s">
        <v>397</v>
      </c>
      <c r="B18" s="435">
        <v>184</v>
      </c>
      <c r="C18" s="435">
        <v>219</v>
      </c>
      <c r="D18" s="435">
        <v>156</v>
      </c>
      <c r="E18" s="435">
        <v>250</v>
      </c>
      <c r="F18" s="435">
        <v>155</v>
      </c>
      <c r="G18" s="435">
        <v>163</v>
      </c>
    </row>
    <row r="19" spans="1:7" ht="15" customHeight="1" x14ac:dyDescent="0.3">
      <c r="A19" s="49" t="s">
        <v>398</v>
      </c>
      <c r="B19" s="435">
        <v>220</v>
      </c>
      <c r="C19" s="435">
        <v>195</v>
      </c>
      <c r="D19" s="435">
        <v>248</v>
      </c>
      <c r="E19" s="435">
        <v>340</v>
      </c>
      <c r="F19" s="435">
        <v>254</v>
      </c>
      <c r="G19" s="435">
        <v>161</v>
      </c>
    </row>
    <row r="20" spans="1:7" ht="15" customHeight="1" x14ac:dyDescent="0.3">
      <c r="A20" s="49" t="s">
        <v>399</v>
      </c>
      <c r="B20" s="435">
        <v>249</v>
      </c>
      <c r="C20" s="435">
        <v>190</v>
      </c>
      <c r="D20" s="435">
        <v>241</v>
      </c>
      <c r="E20" s="435">
        <v>396</v>
      </c>
      <c r="F20" s="435">
        <v>317</v>
      </c>
      <c r="G20" s="435">
        <v>128</v>
      </c>
    </row>
    <row r="21" spans="1:7" ht="9.75" customHeight="1" x14ac:dyDescent="0.3">
      <c r="A21" s="459"/>
      <c r="B21" s="435"/>
      <c r="C21" s="435"/>
      <c r="D21" s="435"/>
      <c r="E21" s="435"/>
      <c r="F21" s="435"/>
      <c r="G21" s="435"/>
    </row>
    <row r="22" spans="1:7" ht="14.25" customHeight="1" x14ac:dyDescent="0.3">
      <c r="A22" s="433" t="s">
        <v>445</v>
      </c>
      <c r="B22" s="434">
        <v>144</v>
      </c>
      <c r="C22" s="434">
        <v>125</v>
      </c>
      <c r="D22" s="434">
        <f>SUM(D23:D34)</f>
        <v>135</v>
      </c>
      <c r="E22" s="434">
        <f>SUM(E23:E34)</f>
        <v>129</v>
      </c>
      <c r="F22" s="434">
        <f>SUM(F23:F34)</f>
        <v>69</v>
      </c>
      <c r="G22" s="434">
        <f>SUM(G23:G34)</f>
        <v>156</v>
      </c>
    </row>
    <row r="23" spans="1:7" ht="15" customHeight="1" x14ac:dyDescent="0.3">
      <c r="A23" s="49" t="s">
        <v>388</v>
      </c>
      <c r="B23" s="435">
        <v>13</v>
      </c>
      <c r="C23" s="435">
        <v>8</v>
      </c>
      <c r="D23" s="435">
        <v>13</v>
      </c>
      <c r="E23" s="435">
        <v>10</v>
      </c>
      <c r="F23" s="435">
        <v>11</v>
      </c>
      <c r="G23" s="435">
        <v>13</v>
      </c>
    </row>
    <row r="24" spans="1:7" ht="15" customHeight="1" x14ac:dyDescent="0.3">
      <c r="A24" s="49" t="s">
        <v>389</v>
      </c>
      <c r="B24" s="435">
        <v>13</v>
      </c>
      <c r="C24" s="435">
        <v>12</v>
      </c>
      <c r="D24" s="435">
        <v>13</v>
      </c>
      <c r="E24" s="435">
        <v>8</v>
      </c>
      <c r="F24" s="435">
        <v>12</v>
      </c>
      <c r="G24" s="435">
        <v>9</v>
      </c>
    </row>
    <row r="25" spans="1:7" ht="15" customHeight="1" x14ac:dyDescent="0.3">
      <c r="A25" s="49" t="s">
        <v>390</v>
      </c>
      <c r="B25" s="435">
        <v>10</v>
      </c>
      <c r="C25" s="435">
        <v>11</v>
      </c>
      <c r="D25" s="435">
        <v>7</v>
      </c>
      <c r="E25" s="435">
        <v>5</v>
      </c>
      <c r="F25" s="435">
        <v>10</v>
      </c>
      <c r="G25" s="435">
        <v>13</v>
      </c>
    </row>
    <row r="26" spans="1:7" ht="15" customHeight="1" x14ac:dyDescent="0.3">
      <c r="A26" s="49" t="s">
        <v>391</v>
      </c>
      <c r="B26" s="435">
        <v>11</v>
      </c>
      <c r="C26" s="435">
        <v>6</v>
      </c>
      <c r="D26" s="435">
        <v>7</v>
      </c>
      <c r="E26" s="435">
        <v>3</v>
      </c>
      <c r="F26" s="435">
        <v>6</v>
      </c>
      <c r="G26" s="435">
        <v>13</v>
      </c>
    </row>
    <row r="27" spans="1:7" ht="15" customHeight="1" x14ac:dyDescent="0.3">
      <c r="A27" s="49" t="s">
        <v>392</v>
      </c>
      <c r="B27" s="435">
        <v>13</v>
      </c>
      <c r="C27" s="435">
        <v>13</v>
      </c>
      <c r="D27" s="435">
        <v>9</v>
      </c>
      <c r="E27" s="435">
        <v>7</v>
      </c>
      <c r="F27" s="435">
        <v>7</v>
      </c>
      <c r="G27" s="435">
        <v>12</v>
      </c>
    </row>
    <row r="28" spans="1:7" ht="15" customHeight="1" x14ac:dyDescent="0.3">
      <c r="A28" s="49" t="s">
        <v>393</v>
      </c>
      <c r="B28" s="435">
        <v>13</v>
      </c>
      <c r="C28" s="435">
        <v>10</v>
      </c>
      <c r="D28" s="435">
        <v>12</v>
      </c>
      <c r="E28" s="435">
        <v>9</v>
      </c>
      <c r="F28" s="435">
        <v>6</v>
      </c>
      <c r="G28" s="435">
        <v>22</v>
      </c>
    </row>
    <row r="29" spans="1:7" ht="15" customHeight="1" x14ac:dyDescent="0.3">
      <c r="A29" s="49" t="s">
        <v>394</v>
      </c>
      <c r="B29" s="435">
        <v>15</v>
      </c>
      <c r="C29" s="435">
        <v>13</v>
      </c>
      <c r="D29" s="435">
        <v>7</v>
      </c>
      <c r="E29" s="435">
        <v>11</v>
      </c>
      <c r="F29" s="435">
        <v>5</v>
      </c>
      <c r="G29" s="435">
        <v>10</v>
      </c>
    </row>
    <row r="30" spans="1:7" ht="15" customHeight="1" x14ac:dyDescent="0.3">
      <c r="A30" s="49" t="s">
        <v>395</v>
      </c>
      <c r="B30" s="435">
        <v>8</v>
      </c>
      <c r="C30" s="435">
        <v>7</v>
      </c>
      <c r="D30" s="435">
        <v>14</v>
      </c>
      <c r="E30" s="435">
        <v>7</v>
      </c>
      <c r="F30" s="435">
        <v>5</v>
      </c>
      <c r="G30" s="435">
        <v>10</v>
      </c>
    </row>
    <row r="31" spans="1:7" ht="15" customHeight="1" x14ac:dyDescent="0.3">
      <c r="A31" s="49" t="s">
        <v>39</v>
      </c>
      <c r="B31" s="435">
        <v>10</v>
      </c>
      <c r="C31" s="435">
        <v>15</v>
      </c>
      <c r="D31" s="435">
        <v>14</v>
      </c>
      <c r="E31" s="435">
        <v>17</v>
      </c>
      <c r="F31" s="435">
        <v>2</v>
      </c>
      <c r="G31" s="435">
        <v>11</v>
      </c>
    </row>
    <row r="32" spans="1:7" ht="15" customHeight="1" x14ac:dyDescent="0.3">
      <c r="A32" s="49" t="s">
        <v>397</v>
      </c>
      <c r="B32" s="435">
        <v>13</v>
      </c>
      <c r="C32" s="435">
        <v>10</v>
      </c>
      <c r="D32" s="435">
        <v>12</v>
      </c>
      <c r="E32" s="435">
        <v>18</v>
      </c>
      <c r="F32" s="435">
        <v>0</v>
      </c>
      <c r="G32" s="435">
        <v>12</v>
      </c>
    </row>
    <row r="33" spans="1:7" ht="15" customHeight="1" x14ac:dyDescent="0.3">
      <c r="A33" s="49" t="s">
        <v>398</v>
      </c>
      <c r="B33" s="435">
        <v>15</v>
      </c>
      <c r="C33" s="435">
        <v>17</v>
      </c>
      <c r="D33" s="435">
        <v>9</v>
      </c>
      <c r="E33" s="435">
        <v>15</v>
      </c>
      <c r="F33" s="435">
        <v>0</v>
      </c>
      <c r="G33" s="435">
        <v>15</v>
      </c>
    </row>
    <row r="34" spans="1:7" ht="15" customHeight="1" x14ac:dyDescent="0.3">
      <c r="A34" s="49" t="s">
        <v>399</v>
      </c>
      <c r="B34" s="435">
        <v>10</v>
      </c>
      <c r="C34" s="435">
        <v>3</v>
      </c>
      <c r="D34" s="435">
        <v>18</v>
      </c>
      <c r="E34" s="435">
        <v>19</v>
      </c>
      <c r="F34" s="435">
        <v>5</v>
      </c>
      <c r="G34" s="435">
        <v>16</v>
      </c>
    </row>
    <row r="35" spans="1:7" ht="9.75" customHeight="1" x14ac:dyDescent="0.3">
      <c r="A35" s="321"/>
      <c r="B35" s="435"/>
      <c r="C35" s="435"/>
      <c r="D35" s="435"/>
      <c r="E35" s="435"/>
      <c r="F35" s="435"/>
      <c r="G35" s="435"/>
    </row>
    <row r="36" spans="1:7" ht="14.25" customHeight="1" x14ac:dyDescent="0.3">
      <c r="A36" s="433" t="s">
        <v>446</v>
      </c>
      <c r="B36" s="434">
        <v>65</v>
      </c>
      <c r="C36" s="434">
        <v>83</v>
      </c>
      <c r="D36" s="434">
        <f>SUM(D37:D48)</f>
        <v>83</v>
      </c>
      <c r="E36" s="434">
        <f>SUM(E37:E48)</f>
        <v>71</v>
      </c>
      <c r="F36" s="434">
        <f>SUM(F37:F48)</f>
        <v>35</v>
      </c>
      <c r="G36" s="434">
        <f>SUM(G37:G48)</f>
        <v>60</v>
      </c>
    </row>
    <row r="37" spans="1:7" ht="15" customHeight="1" x14ac:dyDescent="0.3">
      <c r="A37" s="49" t="s">
        <v>388</v>
      </c>
      <c r="B37" s="435">
        <v>6</v>
      </c>
      <c r="C37" s="435">
        <v>9</v>
      </c>
      <c r="D37" s="435">
        <v>17</v>
      </c>
      <c r="E37" s="435">
        <v>8</v>
      </c>
      <c r="F37" s="435">
        <v>8</v>
      </c>
      <c r="G37" s="435">
        <v>2</v>
      </c>
    </row>
    <row r="38" spans="1:7" ht="15" customHeight="1" x14ac:dyDescent="0.3">
      <c r="A38" s="49" t="s">
        <v>389</v>
      </c>
      <c r="B38" s="435">
        <v>5</v>
      </c>
      <c r="C38" s="435">
        <v>4</v>
      </c>
      <c r="D38" s="435">
        <v>12</v>
      </c>
      <c r="E38" s="435">
        <v>4</v>
      </c>
      <c r="F38" s="435">
        <v>2</v>
      </c>
      <c r="G38" s="435">
        <v>3</v>
      </c>
    </row>
    <row r="39" spans="1:7" ht="15" customHeight="1" x14ac:dyDescent="0.3">
      <c r="A39" s="49" t="s">
        <v>390</v>
      </c>
      <c r="B39" s="435">
        <v>3</v>
      </c>
      <c r="C39" s="435">
        <v>9</v>
      </c>
      <c r="D39" s="435">
        <v>5</v>
      </c>
      <c r="E39" s="435">
        <v>7</v>
      </c>
      <c r="F39" s="435">
        <v>1</v>
      </c>
      <c r="G39" s="435">
        <v>11</v>
      </c>
    </row>
    <row r="40" spans="1:7" ht="15" customHeight="1" x14ac:dyDescent="0.3">
      <c r="A40" s="49" t="s">
        <v>391</v>
      </c>
      <c r="B40" s="435">
        <v>5</v>
      </c>
      <c r="C40" s="435">
        <v>6</v>
      </c>
      <c r="D40" s="435">
        <v>10</v>
      </c>
      <c r="E40" s="435">
        <v>0</v>
      </c>
      <c r="F40" s="435">
        <v>5</v>
      </c>
      <c r="G40" s="435">
        <v>4</v>
      </c>
    </row>
    <row r="41" spans="1:7" ht="15" customHeight="1" x14ac:dyDescent="0.3">
      <c r="A41" s="49" t="s">
        <v>392</v>
      </c>
      <c r="B41" s="435">
        <v>3</v>
      </c>
      <c r="C41" s="435">
        <v>6</v>
      </c>
      <c r="D41" s="435">
        <v>8</v>
      </c>
      <c r="E41" s="435">
        <v>2</v>
      </c>
      <c r="F41" s="435">
        <v>2</v>
      </c>
      <c r="G41" s="435">
        <v>8</v>
      </c>
    </row>
    <row r="42" spans="1:7" ht="15" customHeight="1" x14ac:dyDescent="0.3">
      <c r="A42" s="49" t="s">
        <v>393</v>
      </c>
      <c r="B42" s="435">
        <v>5</v>
      </c>
      <c r="C42" s="435">
        <v>4</v>
      </c>
      <c r="D42" s="435">
        <v>4</v>
      </c>
      <c r="E42" s="435">
        <v>8</v>
      </c>
      <c r="F42" s="435">
        <v>5</v>
      </c>
      <c r="G42" s="435">
        <v>0</v>
      </c>
    </row>
    <row r="43" spans="1:7" ht="15" customHeight="1" x14ac:dyDescent="0.3">
      <c r="A43" s="49" t="s">
        <v>394</v>
      </c>
      <c r="B43" s="435">
        <v>7</v>
      </c>
      <c r="C43" s="435">
        <v>4</v>
      </c>
      <c r="D43" s="435">
        <v>2</v>
      </c>
      <c r="E43" s="435">
        <v>7</v>
      </c>
      <c r="F43" s="435">
        <v>1</v>
      </c>
      <c r="G43" s="435">
        <v>7</v>
      </c>
    </row>
    <row r="44" spans="1:7" ht="15" customHeight="1" x14ac:dyDescent="0.3">
      <c r="A44" s="49" t="s">
        <v>395</v>
      </c>
      <c r="B44" s="435">
        <v>9</v>
      </c>
      <c r="C44" s="435">
        <v>5</v>
      </c>
      <c r="D44" s="435">
        <v>8</v>
      </c>
      <c r="E44" s="435">
        <v>5</v>
      </c>
      <c r="F44" s="435">
        <v>1</v>
      </c>
      <c r="G44" s="435">
        <v>3</v>
      </c>
    </row>
    <row r="45" spans="1:7" ht="15" customHeight="1" x14ac:dyDescent="0.3">
      <c r="A45" s="49" t="s">
        <v>39</v>
      </c>
      <c r="B45" s="435">
        <v>8</v>
      </c>
      <c r="C45" s="435">
        <v>4</v>
      </c>
      <c r="D45" s="435">
        <v>9</v>
      </c>
      <c r="E45" s="435">
        <v>5</v>
      </c>
      <c r="F45" s="435">
        <v>1</v>
      </c>
      <c r="G45" s="435">
        <v>5</v>
      </c>
    </row>
    <row r="46" spans="1:7" ht="15" customHeight="1" x14ac:dyDescent="0.3">
      <c r="A46" s="49" t="s">
        <v>397</v>
      </c>
      <c r="B46" s="435">
        <v>7</v>
      </c>
      <c r="C46" s="435">
        <v>8</v>
      </c>
      <c r="D46" s="435">
        <v>2</v>
      </c>
      <c r="E46" s="435">
        <v>6</v>
      </c>
      <c r="F46" s="435">
        <v>0</v>
      </c>
      <c r="G46" s="435">
        <v>3</v>
      </c>
    </row>
    <row r="47" spans="1:7" ht="15" customHeight="1" x14ac:dyDescent="0.3">
      <c r="A47" s="49" t="s">
        <v>398</v>
      </c>
      <c r="B47" s="435">
        <v>4</v>
      </c>
      <c r="C47" s="435">
        <v>11</v>
      </c>
      <c r="D47" s="435">
        <v>3</v>
      </c>
      <c r="E47" s="435">
        <v>9</v>
      </c>
      <c r="F47" s="435">
        <v>1</v>
      </c>
      <c r="G47" s="435">
        <v>4</v>
      </c>
    </row>
    <row r="48" spans="1:7" ht="15" customHeight="1" x14ac:dyDescent="0.3">
      <c r="A48" s="49" t="s">
        <v>399</v>
      </c>
      <c r="B48" s="435">
        <v>3</v>
      </c>
      <c r="C48" s="435">
        <v>13</v>
      </c>
      <c r="D48" s="435">
        <v>3</v>
      </c>
      <c r="E48" s="435">
        <v>10</v>
      </c>
      <c r="F48" s="435">
        <v>8</v>
      </c>
      <c r="G48" s="435">
        <v>10</v>
      </c>
    </row>
    <row r="49" spans="1:7" ht="15" customHeight="1" x14ac:dyDescent="0.3">
      <c r="B49" s="435"/>
      <c r="C49" s="435"/>
      <c r="D49" s="435"/>
      <c r="E49" s="435"/>
      <c r="F49" s="435"/>
      <c r="G49" s="435"/>
    </row>
    <row r="50" spans="1:7" ht="3.75" customHeight="1" x14ac:dyDescent="0.3">
      <c r="A50" s="451"/>
      <c r="B50" s="452"/>
      <c r="C50" s="452"/>
      <c r="D50" s="452"/>
      <c r="E50" s="452"/>
      <c r="F50" s="452"/>
      <c r="G50" s="452"/>
    </row>
    <row r="51" spans="1:7" ht="15" customHeight="1" x14ac:dyDescent="0.3">
      <c r="A51" s="433" t="s">
        <v>111</v>
      </c>
      <c r="B51" s="434">
        <f t="shared" ref="B51:G51" si="0">SUM(B52:B63)</f>
        <v>2540</v>
      </c>
      <c r="C51" s="434">
        <f t="shared" si="0"/>
        <v>2653</v>
      </c>
      <c r="D51" s="434">
        <f t="shared" si="0"/>
        <v>2831</v>
      </c>
      <c r="E51" s="434">
        <f t="shared" si="0"/>
        <v>3664</v>
      </c>
      <c r="F51" s="434">
        <f t="shared" si="0"/>
        <v>2783</v>
      </c>
      <c r="G51" s="434">
        <f t="shared" si="0"/>
        <v>2824</v>
      </c>
    </row>
    <row r="52" spans="1:7" ht="15" customHeight="1" x14ac:dyDescent="0.3">
      <c r="A52" s="49" t="s">
        <v>388</v>
      </c>
      <c r="B52" s="435">
        <f t="shared" ref="B52:G63" si="1">SUM(B9+B23+B37)</f>
        <v>139</v>
      </c>
      <c r="C52" s="435">
        <f t="shared" si="1"/>
        <v>282</v>
      </c>
      <c r="D52" s="435">
        <f t="shared" si="1"/>
        <v>270</v>
      </c>
      <c r="E52" s="435">
        <f t="shared" si="1"/>
        <v>252</v>
      </c>
      <c r="F52" s="435">
        <f t="shared" si="1"/>
        <v>401</v>
      </c>
      <c r="G52" s="435">
        <f t="shared" si="1"/>
        <v>464</v>
      </c>
    </row>
    <row r="53" spans="1:7" ht="15" customHeight="1" x14ac:dyDescent="0.3">
      <c r="A53" s="49" t="s">
        <v>389</v>
      </c>
      <c r="B53" s="435">
        <f t="shared" si="1"/>
        <v>174</v>
      </c>
      <c r="C53" s="435">
        <f t="shared" si="1"/>
        <v>189</v>
      </c>
      <c r="D53" s="435">
        <f t="shared" si="1"/>
        <v>258</v>
      </c>
      <c r="E53" s="435">
        <f t="shared" si="1"/>
        <v>257</v>
      </c>
      <c r="F53" s="435">
        <f t="shared" si="1"/>
        <v>187</v>
      </c>
      <c r="G53" s="435">
        <f t="shared" si="1"/>
        <v>298</v>
      </c>
    </row>
    <row r="54" spans="1:7" ht="15" customHeight="1" x14ac:dyDescent="0.3">
      <c r="A54" s="49" t="s">
        <v>390</v>
      </c>
      <c r="B54" s="435">
        <f t="shared" si="1"/>
        <v>353</v>
      </c>
      <c r="C54" s="435">
        <f t="shared" si="1"/>
        <v>282</v>
      </c>
      <c r="D54" s="435">
        <f t="shared" si="1"/>
        <v>239</v>
      </c>
      <c r="E54" s="435">
        <f t="shared" si="1"/>
        <v>214</v>
      </c>
      <c r="F54" s="435">
        <f t="shared" si="1"/>
        <v>276</v>
      </c>
      <c r="G54" s="435">
        <f t="shared" si="1"/>
        <v>396</v>
      </c>
    </row>
    <row r="55" spans="1:7" ht="15" customHeight="1" x14ac:dyDescent="0.3">
      <c r="A55" s="49" t="s">
        <v>391</v>
      </c>
      <c r="B55" s="435">
        <f t="shared" si="1"/>
        <v>213</v>
      </c>
      <c r="C55" s="435">
        <f t="shared" si="1"/>
        <v>193</v>
      </c>
      <c r="D55" s="435">
        <f t="shared" si="1"/>
        <v>335</v>
      </c>
      <c r="E55" s="435">
        <f t="shared" si="1"/>
        <v>287</v>
      </c>
      <c r="F55" s="435">
        <f t="shared" si="1"/>
        <v>282</v>
      </c>
      <c r="G55" s="435">
        <f t="shared" si="1"/>
        <v>197</v>
      </c>
    </row>
    <row r="56" spans="1:7" ht="15" customHeight="1" x14ac:dyDescent="0.3">
      <c r="A56" s="49" t="s">
        <v>392</v>
      </c>
      <c r="B56" s="435">
        <f t="shared" si="1"/>
        <v>263</v>
      </c>
      <c r="C56" s="435">
        <f t="shared" si="1"/>
        <v>182</v>
      </c>
      <c r="D56" s="435">
        <f t="shared" si="1"/>
        <v>173</v>
      </c>
      <c r="E56" s="435">
        <f t="shared" si="1"/>
        <v>221</v>
      </c>
      <c r="F56" s="435">
        <f t="shared" si="1"/>
        <v>117</v>
      </c>
      <c r="G56" s="435">
        <f t="shared" si="1"/>
        <v>123</v>
      </c>
    </row>
    <row r="57" spans="1:7" ht="15" customHeight="1" x14ac:dyDescent="0.3">
      <c r="A57" s="49" t="s">
        <v>393</v>
      </c>
      <c r="B57" s="435">
        <f t="shared" si="1"/>
        <v>63</v>
      </c>
      <c r="C57" s="435">
        <f t="shared" si="1"/>
        <v>152</v>
      </c>
      <c r="D57" s="435">
        <f t="shared" si="1"/>
        <v>173</v>
      </c>
      <c r="E57" s="435">
        <f t="shared" si="1"/>
        <v>288</v>
      </c>
      <c r="F57" s="435">
        <f t="shared" si="1"/>
        <v>226</v>
      </c>
      <c r="G57" s="435">
        <f t="shared" si="1"/>
        <v>273</v>
      </c>
    </row>
    <row r="58" spans="1:7" ht="15" customHeight="1" x14ac:dyDescent="0.3">
      <c r="A58" s="49" t="s">
        <v>394</v>
      </c>
      <c r="B58" s="435">
        <f t="shared" si="1"/>
        <v>163</v>
      </c>
      <c r="C58" s="435">
        <f t="shared" si="1"/>
        <v>217</v>
      </c>
      <c r="D58" s="435">
        <f t="shared" si="1"/>
        <v>156</v>
      </c>
      <c r="E58" s="435">
        <f t="shared" si="1"/>
        <v>349</v>
      </c>
      <c r="F58" s="435">
        <f t="shared" si="1"/>
        <v>186</v>
      </c>
      <c r="G58" s="435">
        <f t="shared" si="1"/>
        <v>200</v>
      </c>
    </row>
    <row r="59" spans="1:7" ht="15" customHeight="1" x14ac:dyDescent="0.3">
      <c r="A59" s="49" t="s">
        <v>395</v>
      </c>
      <c r="B59" s="435">
        <f t="shared" si="1"/>
        <v>256</v>
      </c>
      <c r="C59" s="435">
        <f t="shared" si="1"/>
        <v>246</v>
      </c>
      <c r="D59" s="435">
        <f t="shared" si="1"/>
        <v>228</v>
      </c>
      <c r="E59" s="435">
        <f t="shared" si="1"/>
        <v>341</v>
      </c>
      <c r="F59" s="435">
        <f t="shared" si="1"/>
        <v>202</v>
      </c>
      <c r="G59" s="435">
        <f t="shared" si="1"/>
        <v>213</v>
      </c>
    </row>
    <row r="60" spans="1:7" ht="15" customHeight="1" x14ac:dyDescent="0.3">
      <c r="A60" s="49" t="s">
        <v>39</v>
      </c>
      <c r="B60" s="435">
        <f t="shared" si="1"/>
        <v>211</v>
      </c>
      <c r="C60" s="435">
        <f t="shared" si="1"/>
        <v>244</v>
      </c>
      <c r="D60" s="435">
        <f t="shared" si="1"/>
        <v>307</v>
      </c>
      <c r="E60" s="435">
        <f t="shared" si="1"/>
        <v>392</v>
      </c>
      <c r="F60" s="435">
        <f t="shared" si="1"/>
        <v>166</v>
      </c>
      <c r="G60" s="435">
        <f t="shared" si="1"/>
        <v>148</v>
      </c>
    </row>
    <row r="61" spans="1:7" ht="15" customHeight="1" x14ac:dyDescent="0.3">
      <c r="A61" s="49" t="s">
        <v>397</v>
      </c>
      <c r="B61" s="435">
        <f t="shared" si="1"/>
        <v>204</v>
      </c>
      <c r="C61" s="435">
        <f t="shared" si="1"/>
        <v>237</v>
      </c>
      <c r="D61" s="435">
        <f t="shared" si="1"/>
        <v>170</v>
      </c>
      <c r="E61" s="435">
        <f t="shared" si="1"/>
        <v>274</v>
      </c>
      <c r="F61" s="435">
        <f t="shared" si="1"/>
        <v>155</v>
      </c>
      <c r="G61" s="435">
        <f t="shared" si="1"/>
        <v>178</v>
      </c>
    </row>
    <row r="62" spans="1:7" ht="15" customHeight="1" x14ac:dyDescent="0.3">
      <c r="A62" s="49" t="s">
        <v>398</v>
      </c>
      <c r="B62" s="435">
        <f t="shared" si="1"/>
        <v>239</v>
      </c>
      <c r="C62" s="435">
        <f t="shared" si="1"/>
        <v>223</v>
      </c>
      <c r="D62" s="435">
        <f t="shared" si="1"/>
        <v>260</v>
      </c>
      <c r="E62" s="435">
        <f t="shared" si="1"/>
        <v>364</v>
      </c>
      <c r="F62" s="435">
        <f t="shared" si="1"/>
        <v>255</v>
      </c>
      <c r="G62" s="435">
        <f t="shared" si="1"/>
        <v>180</v>
      </c>
    </row>
    <row r="63" spans="1:7" ht="15" customHeight="1" x14ac:dyDescent="0.3">
      <c r="A63" s="49" t="s">
        <v>399</v>
      </c>
      <c r="B63" s="435">
        <f t="shared" si="1"/>
        <v>262</v>
      </c>
      <c r="C63" s="435">
        <f t="shared" si="1"/>
        <v>206</v>
      </c>
      <c r="D63" s="435">
        <f t="shared" si="1"/>
        <v>262</v>
      </c>
      <c r="E63" s="435">
        <f t="shared" si="1"/>
        <v>425</v>
      </c>
      <c r="F63" s="435">
        <f t="shared" si="1"/>
        <v>330</v>
      </c>
      <c r="G63" s="435">
        <f t="shared" si="1"/>
        <v>154</v>
      </c>
    </row>
    <row r="64" spans="1:7" ht="3.75" customHeight="1" x14ac:dyDescent="0.3">
      <c r="A64" s="233"/>
      <c r="B64" s="453"/>
      <c r="C64" s="453"/>
      <c r="D64" s="453"/>
      <c r="E64" s="453"/>
      <c r="F64" s="453"/>
      <c r="G64" s="453"/>
    </row>
    <row r="65" spans="6:7" ht="15.75" customHeight="1" x14ac:dyDescent="0.3">
      <c r="F65" s="50"/>
      <c r="G65" s="50"/>
    </row>
    <row r="66" spans="6:7" ht="15.75" customHeight="1" x14ac:dyDescent="0.3">
      <c r="F66" s="442"/>
      <c r="G66" s="442" t="s">
        <v>447</v>
      </c>
    </row>
    <row r="67" spans="6:7" ht="21" customHeight="1" x14ac:dyDescent="0.3">
      <c r="F67" s="443"/>
      <c r="G67" s="443" t="s">
        <v>448</v>
      </c>
    </row>
  </sheetData>
  <sheetProtection selectLockedCells="1" selectUnlockedCells="1"/>
  <mergeCells count="1">
    <mergeCell ref="B5:G5"/>
  </mergeCells>
  <printOptions horizontalCentered="1"/>
  <pageMargins left="0.7" right="0.7" top="0.75" bottom="0.75" header="0.3" footer="0.3"/>
  <pageSetup paperSize="9" scale="70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DC094-CA2D-476B-802D-197B559D01E2}">
  <dimension ref="A1:N66"/>
  <sheetViews>
    <sheetView view="pageBreakPreview" zoomScale="80" zoomScaleSheetLayoutView="80" workbookViewId="0">
      <selection activeCell="D39" sqref="D39"/>
    </sheetView>
  </sheetViews>
  <sheetFormatPr defaultColWidth="9.109375" defaultRowHeight="15.6" x14ac:dyDescent="0.3"/>
  <cols>
    <col min="1" max="1" width="43.33203125" style="209" customWidth="1"/>
    <col min="2" max="7" width="12.33203125" style="218" customWidth="1"/>
    <col min="8" max="12" width="9.109375" style="209"/>
    <col min="13" max="13" width="12.5546875" style="209" customWidth="1"/>
    <col min="14" max="256" width="9.109375" style="209"/>
    <col min="257" max="257" width="43.33203125" style="209" customWidth="1"/>
    <col min="258" max="263" width="12.33203125" style="209" customWidth="1"/>
    <col min="264" max="268" width="9.109375" style="209"/>
    <col min="269" max="269" width="12.5546875" style="209" customWidth="1"/>
    <col min="270" max="512" width="9.109375" style="209"/>
    <col min="513" max="513" width="43.33203125" style="209" customWidth="1"/>
    <col min="514" max="519" width="12.33203125" style="209" customWidth="1"/>
    <col min="520" max="524" width="9.109375" style="209"/>
    <col min="525" max="525" width="12.5546875" style="209" customWidth="1"/>
    <col min="526" max="768" width="9.109375" style="209"/>
    <col min="769" max="769" width="43.33203125" style="209" customWidth="1"/>
    <col min="770" max="775" width="12.33203125" style="209" customWidth="1"/>
    <col min="776" max="780" width="9.109375" style="209"/>
    <col min="781" max="781" width="12.5546875" style="209" customWidth="1"/>
    <col min="782" max="1024" width="9.109375" style="209"/>
    <col min="1025" max="1025" width="43.33203125" style="209" customWidth="1"/>
    <col min="1026" max="1031" width="12.33203125" style="209" customWidth="1"/>
    <col min="1032" max="1036" width="9.109375" style="209"/>
    <col min="1037" max="1037" width="12.5546875" style="209" customWidth="1"/>
    <col min="1038" max="1280" width="9.109375" style="209"/>
    <col min="1281" max="1281" width="43.33203125" style="209" customWidth="1"/>
    <col min="1282" max="1287" width="12.33203125" style="209" customWidth="1"/>
    <col min="1288" max="1292" width="9.109375" style="209"/>
    <col min="1293" max="1293" width="12.5546875" style="209" customWidth="1"/>
    <col min="1294" max="1536" width="9.109375" style="209"/>
    <col min="1537" max="1537" width="43.33203125" style="209" customWidth="1"/>
    <col min="1538" max="1543" width="12.33203125" style="209" customWidth="1"/>
    <col min="1544" max="1548" width="9.109375" style="209"/>
    <col min="1549" max="1549" width="12.5546875" style="209" customWidth="1"/>
    <col min="1550" max="1792" width="9.109375" style="209"/>
    <col min="1793" max="1793" width="43.33203125" style="209" customWidth="1"/>
    <col min="1794" max="1799" width="12.33203125" style="209" customWidth="1"/>
    <col min="1800" max="1804" width="9.109375" style="209"/>
    <col min="1805" max="1805" width="12.5546875" style="209" customWidth="1"/>
    <col min="1806" max="2048" width="9.109375" style="209"/>
    <col min="2049" max="2049" width="43.33203125" style="209" customWidth="1"/>
    <col min="2050" max="2055" width="12.33203125" style="209" customWidth="1"/>
    <col min="2056" max="2060" width="9.109375" style="209"/>
    <col min="2061" max="2061" width="12.5546875" style="209" customWidth="1"/>
    <col min="2062" max="2304" width="9.109375" style="209"/>
    <col min="2305" max="2305" width="43.33203125" style="209" customWidth="1"/>
    <col min="2306" max="2311" width="12.33203125" style="209" customWidth="1"/>
    <col min="2312" max="2316" width="9.109375" style="209"/>
    <col min="2317" max="2317" width="12.5546875" style="209" customWidth="1"/>
    <col min="2318" max="2560" width="9.109375" style="209"/>
    <col min="2561" max="2561" width="43.33203125" style="209" customWidth="1"/>
    <col min="2562" max="2567" width="12.33203125" style="209" customWidth="1"/>
    <col min="2568" max="2572" width="9.109375" style="209"/>
    <col min="2573" max="2573" width="12.5546875" style="209" customWidth="1"/>
    <col min="2574" max="2816" width="9.109375" style="209"/>
    <col min="2817" max="2817" width="43.33203125" style="209" customWidth="1"/>
    <col min="2818" max="2823" width="12.33203125" style="209" customWidth="1"/>
    <col min="2824" max="2828" width="9.109375" style="209"/>
    <col min="2829" max="2829" width="12.5546875" style="209" customWidth="1"/>
    <col min="2830" max="3072" width="9.109375" style="209"/>
    <col min="3073" max="3073" width="43.33203125" style="209" customWidth="1"/>
    <col min="3074" max="3079" width="12.33203125" style="209" customWidth="1"/>
    <col min="3080" max="3084" width="9.109375" style="209"/>
    <col min="3085" max="3085" width="12.5546875" style="209" customWidth="1"/>
    <col min="3086" max="3328" width="9.109375" style="209"/>
    <col min="3329" max="3329" width="43.33203125" style="209" customWidth="1"/>
    <col min="3330" max="3335" width="12.33203125" style="209" customWidth="1"/>
    <col min="3336" max="3340" width="9.109375" style="209"/>
    <col min="3341" max="3341" width="12.5546875" style="209" customWidth="1"/>
    <col min="3342" max="3584" width="9.109375" style="209"/>
    <col min="3585" max="3585" width="43.33203125" style="209" customWidth="1"/>
    <col min="3586" max="3591" width="12.33203125" style="209" customWidth="1"/>
    <col min="3592" max="3596" width="9.109375" style="209"/>
    <col min="3597" max="3597" width="12.5546875" style="209" customWidth="1"/>
    <col min="3598" max="3840" width="9.109375" style="209"/>
    <col min="3841" max="3841" width="43.33203125" style="209" customWidth="1"/>
    <col min="3842" max="3847" width="12.33203125" style="209" customWidth="1"/>
    <col min="3848" max="3852" width="9.109375" style="209"/>
    <col min="3853" max="3853" width="12.5546875" style="209" customWidth="1"/>
    <col min="3854" max="4096" width="9.109375" style="209"/>
    <col min="4097" max="4097" width="43.33203125" style="209" customWidth="1"/>
    <col min="4098" max="4103" width="12.33203125" style="209" customWidth="1"/>
    <col min="4104" max="4108" width="9.109375" style="209"/>
    <col min="4109" max="4109" width="12.5546875" style="209" customWidth="1"/>
    <col min="4110" max="4352" width="9.109375" style="209"/>
    <col min="4353" max="4353" width="43.33203125" style="209" customWidth="1"/>
    <col min="4354" max="4359" width="12.33203125" style="209" customWidth="1"/>
    <col min="4360" max="4364" width="9.109375" style="209"/>
    <col min="4365" max="4365" width="12.5546875" style="209" customWidth="1"/>
    <col min="4366" max="4608" width="9.109375" style="209"/>
    <col min="4609" max="4609" width="43.33203125" style="209" customWidth="1"/>
    <col min="4610" max="4615" width="12.33203125" style="209" customWidth="1"/>
    <col min="4616" max="4620" width="9.109375" style="209"/>
    <col min="4621" max="4621" width="12.5546875" style="209" customWidth="1"/>
    <col min="4622" max="4864" width="9.109375" style="209"/>
    <col min="4865" max="4865" width="43.33203125" style="209" customWidth="1"/>
    <col min="4866" max="4871" width="12.33203125" style="209" customWidth="1"/>
    <col min="4872" max="4876" width="9.109375" style="209"/>
    <col min="4877" max="4877" width="12.5546875" style="209" customWidth="1"/>
    <col min="4878" max="5120" width="9.109375" style="209"/>
    <col min="5121" max="5121" width="43.33203125" style="209" customWidth="1"/>
    <col min="5122" max="5127" width="12.33203125" style="209" customWidth="1"/>
    <col min="5128" max="5132" width="9.109375" style="209"/>
    <col min="5133" max="5133" width="12.5546875" style="209" customWidth="1"/>
    <col min="5134" max="5376" width="9.109375" style="209"/>
    <col min="5377" max="5377" width="43.33203125" style="209" customWidth="1"/>
    <col min="5378" max="5383" width="12.33203125" style="209" customWidth="1"/>
    <col min="5384" max="5388" width="9.109375" style="209"/>
    <col min="5389" max="5389" width="12.5546875" style="209" customWidth="1"/>
    <col min="5390" max="5632" width="9.109375" style="209"/>
    <col min="5633" max="5633" width="43.33203125" style="209" customWidth="1"/>
    <col min="5634" max="5639" width="12.33203125" style="209" customWidth="1"/>
    <col min="5640" max="5644" width="9.109375" style="209"/>
    <col min="5645" max="5645" width="12.5546875" style="209" customWidth="1"/>
    <col min="5646" max="5888" width="9.109375" style="209"/>
    <col min="5889" max="5889" width="43.33203125" style="209" customWidth="1"/>
    <col min="5890" max="5895" width="12.33203125" style="209" customWidth="1"/>
    <col min="5896" max="5900" width="9.109375" style="209"/>
    <col min="5901" max="5901" width="12.5546875" style="209" customWidth="1"/>
    <col min="5902" max="6144" width="9.109375" style="209"/>
    <col min="6145" max="6145" width="43.33203125" style="209" customWidth="1"/>
    <col min="6146" max="6151" width="12.33203125" style="209" customWidth="1"/>
    <col min="6152" max="6156" width="9.109375" style="209"/>
    <col min="6157" max="6157" width="12.5546875" style="209" customWidth="1"/>
    <col min="6158" max="6400" width="9.109375" style="209"/>
    <col min="6401" max="6401" width="43.33203125" style="209" customWidth="1"/>
    <col min="6402" max="6407" width="12.33203125" style="209" customWidth="1"/>
    <col min="6408" max="6412" width="9.109375" style="209"/>
    <col min="6413" max="6413" width="12.5546875" style="209" customWidth="1"/>
    <col min="6414" max="6656" width="9.109375" style="209"/>
    <col min="6657" max="6657" width="43.33203125" style="209" customWidth="1"/>
    <col min="6658" max="6663" width="12.33203125" style="209" customWidth="1"/>
    <col min="6664" max="6668" width="9.109375" style="209"/>
    <col min="6669" max="6669" width="12.5546875" style="209" customWidth="1"/>
    <col min="6670" max="6912" width="9.109375" style="209"/>
    <col min="6913" max="6913" width="43.33203125" style="209" customWidth="1"/>
    <col min="6914" max="6919" width="12.33203125" style="209" customWidth="1"/>
    <col min="6920" max="6924" width="9.109375" style="209"/>
    <col min="6925" max="6925" width="12.5546875" style="209" customWidth="1"/>
    <col min="6926" max="7168" width="9.109375" style="209"/>
    <col min="7169" max="7169" width="43.33203125" style="209" customWidth="1"/>
    <col min="7170" max="7175" width="12.33203125" style="209" customWidth="1"/>
    <col min="7176" max="7180" width="9.109375" style="209"/>
    <col min="7181" max="7181" width="12.5546875" style="209" customWidth="1"/>
    <col min="7182" max="7424" width="9.109375" style="209"/>
    <col min="7425" max="7425" width="43.33203125" style="209" customWidth="1"/>
    <col min="7426" max="7431" width="12.33203125" style="209" customWidth="1"/>
    <col min="7432" max="7436" width="9.109375" style="209"/>
    <col min="7437" max="7437" width="12.5546875" style="209" customWidth="1"/>
    <col min="7438" max="7680" width="9.109375" style="209"/>
    <col min="7681" max="7681" width="43.33203125" style="209" customWidth="1"/>
    <col min="7682" max="7687" width="12.33203125" style="209" customWidth="1"/>
    <col min="7688" max="7692" width="9.109375" style="209"/>
    <col min="7693" max="7693" width="12.5546875" style="209" customWidth="1"/>
    <col min="7694" max="7936" width="9.109375" style="209"/>
    <col min="7937" max="7937" width="43.33203125" style="209" customWidth="1"/>
    <col min="7938" max="7943" width="12.33203125" style="209" customWidth="1"/>
    <col min="7944" max="7948" width="9.109375" style="209"/>
    <col min="7949" max="7949" width="12.5546875" style="209" customWidth="1"/>
    <col min="7950" max="8192" width="9.109375" style="209"/>
    <col min="8193" max="8193" width="43.33203125" style="209" customWidth="1"/>
    <col min="8194" max="8199" width="12.33203125" style="209" customWidth="1"/>
    <col min="8200" max="8204" width="9.109375" style="209"/>
    <col min="8205" max="8205" width="12.5546875" style="209" customWidth="1"/>
    <col min="8206" max="8448" width="9.109375" style="209"/>
    <col min="8449" max="8449" width="43.33203125" style="209" customWidth="1"/>
    <col min="8450" max="8455" width="12.33203125" style="209" customWidth="1"/>
    <col min="8456" max="8460" width="9.109375" style="209"/>
    <col min="8461" max="8461" width="12.5546875" style="209" customWidth="1"/>
    <col min="8462" max="8704" width="9.109375" style="209"/>
    <col min="8705" max="8705" width="43.33203125" style="209" customWidth="1"/>
    <col min="8706" max="8711" width="12.33203125" style="209" customWidth="1"/>
    <col min="8712" max="8716" width="9.109375" style="209"/>
    <col min="8717" max="8717" width="12.5546875" style="209" customWidth="1"/>
    <col min="8718" max="8960" width="9.109375" style="209"/>
    <col min="8961" max="8961" width="43.33203125" style="209" customWidth="1"/>
    <col min="8962" max="8967" width="12.33203125" style="209" customWidth="1"/>
    <col min="8968" max="8972" width="9.109375" style="209"/>
    <col min="8973" max="8973" width="12.5546875" style="209" customWidth="1"/>
    <col min="8974" max="9216" width="9.109375" style="209"/>
    <col min="9217" max="9217" width="43.33203125" style="209" customWidth="1"/>
    <col min="9218" max="9223" width="12.33203125" style="209" customWidth="1"/>
    <col min="9224" max="9228" width="9.109375" style="209"/>
    <col min="9229" max="9229" width="12.5546875" style="209" customWidth="1"/>
    <col min="9230" max="9472" width="9.109375" style="209"/>
    <col min="9473" max="9473" width="43.33203125" style="209" customWidth="1"/>
    <col min="9474" max="9479" width="12.33203125" style="209" customWidth="1"/>
    <col min="9480" max="9484" width="9.109375" style="209"/>
    <col min="9485" max="9485" width="12.5546875" style="209" customWidth="1"/>
    <col min="9486" max="9728" width="9.109375" style="209"/>
    <col min="9729" max="9729" width="43.33203125" style="209" customWidth="1"/>
    <col min="9730" max="9735" width="12.33203125" style="209" customWidth="1"/>
    <col min="9736" max="9740" width="9.109375" style="209"/>
    <col min="9741" max="9741" width="12.5546875" style="209" customWidth="1"/>
    <col min="9742" max="9984" width="9.109375" style="209"/>
    <col min="9985" max="9985" width="43.33203125" style="209" customWidth="1"/>
    <col min="9986" max="9991" width="12.33203125" style="209" customWidth="1"/>
    <col min="9992" max="9996" width="9.109375" style="209"/>
    <col min="9997" max="9997" width="12.5546875" style="209" customWidth="1"/>
    <col min="9998" max="10240" width="9.109375" style="209"/>
    <col min="10241" max="10241" width="43.33203125" style="209" customWidth="1"/>
    <col min="10242" max="10247" width="12.33203125" style="209" customWidth="1"/>
    <col min="10248" max="10252" width="9.109375" style="209"/>
    <col min="10253" max="10253" width="12.5546875" style="209" customWidth="1"/>
    <col min="10254" max="10496" width="9.109375" style="209"/>
    <col min="10497" max="10497" width="43.33203125" style="209" customWidth="1"/>
    <col min="10498" max="10503" width="12.33203125" style="209" customWidth="1"/>
    <col min="10504" max="10508" width="9.109375" style="209"/>
    <col min="10509" max="10509" width="12.5546875" style="209" customWidth="1"/>
    <col min="10510" max="10752" width="9.109375" style="209"/>
    <col min="10753" max="10753" width="43.33203125" style="209" customWidth="1"/>
    <col min="10754" max="10759" width="12.33203125" style="209" customWidth="1"/>
    <col min="10760" max="10764" width="9.109375" style="209"/>
    <col min="10765" max="10765" width="12.5546875" style="209" customWidth="1"/>
    <col min="10766" max="11008" width="9.109375" style="209"/>
    <col min="11009" max="11009" width="43.33203125" style="209" customWidth="1"/>
    <col min="11010" max="11015" width="12.33203125" style="209" customWidth="1"/>
    <col min="11016" max="11020" width="9.109375" style="209"/>
    <col min="11021" max="11021" width="12.5546875" style="209" customWidth="1"/>
    <col min="11022" max="11264" width="9.109375" style="209"/>
    <col min="11265" max="11265" width="43.33203125" style="209" customWidth="1"/>
    <col min="11266" max="11271" width="12.33203125" style="209" customWidth="1"/>
    <col min="11272" max="11276" width="9.109375" style="209"/>
    <col min="11277" max="11277" width="12.5546875" style="209" customWidth="1"/>
    <col min="11278" max="11520" width="9.109375" style="209"/>
    <col min="11521" max="11521" width="43.33203125" style="209" customWidth="1"/>
    <col min="11522" max="11527" width="12.33203125" style="209" customWidth="1"/>
    <col min="11528" max="11532" width="9.109375" style="209"/>
    <col min="11533" max="11533" width="12.5546875" style="209" customWidth="1"/>
    <col min="11534" max="11776" width="9.109375" style="209"/>
    <col min="11777" max="11777" width="43.33203125" style="209" customWidth="1"/>
    <col min="11778" max="11783" width="12.33203125" style="209" customWidth="1"/>
    <col min="11784" max="11788" width="9.109375" style="209"/>
    <col min="11789" max="11789" width="12.5546875" style="209" customWidth="1"/>
    <col min="11790" max="12032" width="9.109375" style="209"/>
    <col min="12033" max="12033" width="43.33203125" style="209" customWidth="1"/>
    <col min="12034" max="12039" width="12.33203125" style="209" customWidth="1"/>
    <col min="12040" max="12044" width="9.109375" style="209"/>
    <col min="12045" max="12045" width="12.5546875" style="209" customWidth="1"/>
    <col min="12046" max="12288" width="9.109375" style="209"/>
    <col min="12289" max="12289" width="43.33203125" style="209" customWidth="1"/>
    <col min="12290" max="12295" width="12.33203125" style="209" customWidth="1"/>
    <col min="12296" max="12300" width="9.109375" style="209"/>
    <col min="12301" max="12301" width="12.5546875" style="209" customWidth="1"/>
    <col min="12302" max="12544" width="9.109375" style="209"/>
    <col min="12545" max="12545" width="43.33203125" style="209" customWidth="1"/>
    <col min="12546" max="12551" width="12.33203125" style="209" customWidth="1"/>
    <col min="12552" max="12556" width="9.109375" style="209"/>
    <col min="12557" max="12557" width="12.5546875" style="209" customWidth="1"/>
    <col min="12558" max="12800" width="9.109375" style="209"/>
    <col min="12801" max="12801" width="43.33203125" style="209" customWidth="1"/>
    <col min="12802" max="12807" width="12.33203125" style="209" customWidth="1"/>
    <col min="12808" max="12812" width="9.109375" style="209"/>
    <col min="12813" max="12813" width="12.5546875" style="209" customWidth="1"/>
    <col min="12814" max="13056" width="9.109375" style="209"/>
    <col min="13057" max="13057" width="43.33203125" style="209" customWidth="1"/>
    <col min="13058" max="13063" width="12.33203125" style="209" customWidth="1"/>
    <col min="13064" max="13068" width="9.109375" style="209"/>
    <col min="13069" max="13069" width="12.5546875" style="209" customWidth="1"/>
    <col min="13070" max="13312" width="9.109375" style="209"/>
    <col min="13313" max="13313" width="43.33203125" style="209" customWidth="1"/>
    <col min="13314" max="13319" width="12.33203125" style="209" customWidth="1"/>
    <col min="13320" max="13324" width="9.109375" style="209"/>
    <col min="13325" max="13325" width="12.5546875" style="209" customWidth="1"/>
    <col min="13326" max="13568" width="9.109375" style="209"/>
    <col min="13569" max="13569" width="43.33203125" style="209" customWidth="1"/>
    <col min="13570" max="13575" width="12.33203125" style="209" customWidth="1"/>
    <col min="13576" max="13580" width="9.109375" style="209"/>
    <col min="13581" max="13581" width="12.5546875" style="209" customWidth="1"/>
    <col min="13582" max="13824" width="9.109375" style="209"/>
    <col min="13825" max="13825" width="43.33203125" style="209" customWidth="1"/>
    <col min="13826" max="13831" width="12.33203125" style="209" customWidth="1"/>
    <col min="13832" max="13836" width="9.109375" style="209"/>
    <col min="13837" max="13837" width="12.5546875" style="209" customWidth="1"/>
    <col min="13838" max="14080" width="9.109375" style="209"/>
    <col min="14081" max="14081" width="43.33203125" style="209" customWidth="1"/>
    <col min="14082" max="14087" width="12.33203125" style="209" customWidth="1"/>
    <col min="14088" max="14092" width="9.109375" style="209"/>
    <col min="14093" max="14093" width="12.5546875" style="209" customWidth="1"/>
    <col min="14094" max="14336" width="9.109375" style="209"/>
    <col min="14337" max="14337" width="43.33203125" style="209" customWidth="1"/>
    <col min="14338" max="14343" width="12.33203125" style="209" customWidth="1"/>
    <col min="14344" max="14348" width="9.109375" style="209"/>
    <col min="14349" max="14349" width="12.5546875" style="209" customWidth="1"/>
    <col min="14350" max="14592" width="9.109375" style="209"/>
    <col min="14593" max="14593" width="43.33203125" style="209" customWidth="1"/>
    <col min="14594" max="14599" width="12.33203125" style="209" customWidth="1"/>
    <col min="14600" max="14604" width="9.109375" style="209"/>
    <col min="14605" max="14605" width="12.5546875" style="209" customWidth="1"/>
    <col min="14606" max="14848" width="9.109375" style="209"/>
    <col min="14849" max="14849" width="43.33203125" style="209" customWidth="1"/>
    <col min="14850" max="14855" width="12.33203125" style="209" customWidth="1"/>
    <col min="14856" max="14860" width="9.109375" style="209"/>
    <col min="14861" max="14861" width="12.5546875" style="209" customWidth="1"/>
    <col min="14862" max="15104" width="9.109375" style="209"/>
    <col min="15105" max="15105" width="43.33203125" style="209" customWidth="1"/>
    <col min="15106" max="15111" width="12.33203125" style="209" customWidth="1"/>
    <col min="15112" max="15116" width="9.109375" style="209"/>
    <col min="15117" max="15117" width="12.5546875" style="209" customWidth="1"/>
    <col min="15118" max="15360" width="9.109375" style="209"/>
    <col min="15361" max="15361" width="43.33203125" style="209" customWidth="1"/>
    <col min="15362" max="15367" width="12.33203125" style="209" customWidth="1"/>
    <col min="15368" max="15372" width="9.109375" style="209"/>
    <col min="15373" max="15373" width="12.5546875" style="209" customWidth="1"/>
    <col min="15374" max="15616" width="9.109375" style="209"/>
    <col min="15617" max="15617" width="43.33203125" style="209" customWidth="1"/>
    <col min="15618" max="15623" width="12.33203125" style="209" customWidth="1"/>
    <col min="15624" max="15628" width="9.109375" style="209"/>
    <col min="15629" max="15629" width="12.5546875" style="209" customWidth="1"/>
    <col min="15630" max="15872" width="9.109375" style="209"/>
    <col min="15873" max="15873" width="43.33203125" style="209" customWidth="1"/>
    <col min="15874" max="15879" width="12.33203125" style="209" customWidth="1"/>
    <col min="15880" max="15884" width="9.109375" style="209"/>
    <col min="15885" max="15885" width="12.5546875" style="209" customWidth="1"/>
    <col min="15886" max="16128" width="9.109375" style="209"/>
    <col min="16129" max="16129" width="43.33203125" style="209" customWidth="1"/>
    <col min="16130" max="16135" width="12.33203125" style="209" customWidth="1"/>
    <col min="16136" max="16140" width="9.109375" style="209"/>
    <col min="16141" max="16141" width="12.5546875" style="209" customWidth="1"/>
    <col min="16142" max="16384" width="9.109375" style="209"/>
  </cols>
  <sheetData>
    <row r="1" spans="1:14" s="1" customFormat="1" ht="18" customHeight="1" x14ac:dyDescent="0.35">
      <c r="A1" s="72" t="s">
        <v>478</v>
      </c>
      <c r="B1" s="29"/>
      <c r="C1" s="29"/>
      <c r="D1" s="148"/>
      <c r="E1" s="148"/>
      <c r="F1" s="148"/>
      <c r="G1" s="148"/>
    </row>
    <row r="2" spans="1:14" s="1" customFormat="1" ht="18" customHeight="1" x14ac:dyDescent="0.35">
      <c r="A2" s="32" t="s">
        <v>479</v>
      </c>
      <c r="B2" s="29"/>
      <c r="C2" s="29"/>
      <c r="D2" s="33"/>
      <c r="E2" s="33"/>
      <c r="F2" s="33"/>
      <c r="G2" s="33"/>
    </row>
    <row r="3" spans="1:14" ht="20.25" customHeight="1" x14ac:dyDescent="0.3"/>
    <row r="4" spans="1:14" ht="24.75" customHeight="1" x14ac:dyDescent="0.3">
      <c r="A4" s="393" t="s">
        <v>480</v>
      </c>
      <c r="B4" s="430" t="s">
        <v>481</v>
      </c>
      <c r="C4" s="430"/>
      <c r="D4" s="430"/>
      <c r="E4" s="430"/>
      <c r="F4" s="430"/>
      <c r="G4" s="430"/>
    </row>
    <row r="5" spans="1:14" ht="24.75" customHeight="1" x14ac:dyDescent="0.3">
      <c r="A5" s="394" t="s">
        <v>482</v>
      </c>
      <c r="B5" s="460">
        <v>2017</v>
      </c>
      <c r="C5" s="460">
        <v>2018</v>
      </c>
      <c r="D5" s="460">
        <v>2019</v>
      </c>
      <c r="E5" s="460">
        <v>2020</v>
      </c>
      <c r="F5" s="460">
        <v>2021</v>
      </c>
      <c r="G5" s="460">
        <v>2022</v>
      </c>
      <c r="L5" s="218"/>
      <c r="M5" s="218"/>
      <c r="N5" s="218"/>
    </row>
    <row r="6" spans="1:14" ht="5.0999999999999996" customHeight="1" x14ac:dyDescent="0.3">
      <c r="A6" s="336"/>
      <c r="B6" s="337"/>
      <c r="C6" s="337"/>
      <c r="D6" s="337"/>
      <c r="E6" s="337"/>
      <c r="F6" s="337"/>
      <c r="G6" s="337"/>
    </row>
    <row r="7" spans="1:14" ht="15.6" customHeight="1" x14ac:dyDescent="0.35">
      <c r="A7" s="461" t="s">
        <v>19</v>
      </c>
      <c r="B7" s="462">
        <f t="shared" ref="B7:G7" si="0">SUM(B8:B19)</f>
        <v>1771</v>
      </c>
      <c r="C7" s="462">
        <f t="shared" si="0"/>
        <v>1884</v>
      </c>
      <c r="D7" s="462">
        <f t="shared" si="0"/>
        <v>1971</v>
      </c>
      <c r="E7" s="462">
        <f t="shared" si="0"/>
        <v>2566</v>
      </c>
      <c r="F7" s="462">
        <f t="shared" si="0"/>
        <v>1985</v>
      </c>
      <c r="G7" s="462">
        <f t="shared" si="0"/>
        <v>1995</v>
      </c>
      <c r="L7" s="218"/>
      <c r="M7" s="218"/>
      <c r="N7" s="218"/>
    </row>
    <row r="8" spans="1:14" ht="15.6" customHeight="1" x14ac:dyDescent="0.3">
      <c r="A8" s="49" t="s">
        <v>388</v>
      </c>
      <c r="B8" s="463">
        <v>79</v>
      </c>
      <c r="C8" s="463">
        <v>206</v>
      </c>
      <c r="D8" s="463">
        <v>182</v>
      </c>
      <c r="E8" s="463">
        <v>173</v>
      </c>
      <c r="F8" s="463">
        <v>295</v>
      </c>
      <c r="G8" s="463">
        <v>335</v>
      </c>
      <c r="L8" s="218"/>
      <c r="M8" s="218"/>
      <c r="N8" s="218"/>
    </row>
    <row r="9" spans="1:14" ht="15.6" customHeight="1" x14ac:dyDescent="0.3">
      <c r="A9" s="49" t="s">
        <v>389</v>
      </c>
      <c r="B9" s="463">
        <v>134</v>
      </c>
      <c r="C9" s="463">
        <v>156</v>
      </c>
      <c r="D9" s="463">
        <v>143</v>
      </c>
      <c r="E9" s="463">
        <v>182</v>
      </c>
      <c r="F9" s="463">
        <v>146</v>
      </c>
      <c r="G9" s="463">
        <v>261</v>
      </c>
      <c r="L9" s="218"/>
      <c r="M9" s="218"/>
      <c r="N9" s="218"/>
    </row>
    <row r="10" spans="1:14" ht="15.6" customHeight="1" x14ac:dyDescent="0.3">
      <c r="A10" s="49" t="s">
        <v>390</v>
      </c>
      <c r="B10" s="463">
        <v>290</v>
      </c>
      <c r="C10" s="463">
        <v>212</v>
      </c>
      <c r="D10" s="463">
        <v>165</v>
      </c>
      <c r="E10" s="463">
        <v>115</v>
      </c>
      <c r="F10" s="463">
        <v>201</v>
      </c>
      <c r="G10" s="463">
        <v>266</v>
      </c>
      <c r="L10" s="218"/>
      <c r="M10" s="218"/>
      <c r="N10" s="218"/>
    </row>
    <row r="11" spans="1:14" ht="15.6" customHeight="1" x14ac:dyDescent="0.3">
      <c r="A11" s="49" t="s">
        <v>391</v>
      </c>
      <c r="B11" s="463">
        <v>137</v>
      </c>
      <c r="C11" s="463">
        <v>137</v>
      </c>
      <c r="D11" s="463">
        <v>221</v>
      </c>
      <c r="E11" s="463">
        <v>214</v>
      </c>
      <c r="F11" s="463">
        <v>205</v>
      </c>
      <c r="G11" s="463">
        <v>149</v>
      </c>
      <c r="L11" s="218"/>
      <c r="M11" s="218"/>
      <c r="N11" s="218"/>
    </row>
    <row r="12" spans="1:14" ht="15.6" customHeight="1" x14ac:dyDescent="0.3">
      <c r="A12" s="49" t="s">
        <v>392</v>
      </c>
      <c r="B12" s="463">
        <v>190</v>
      </c>
      <c r="C12" s="463">
        <v>113</v>
      </c>
      <c r="D12" s="463">
        <v>128</v>
      </c>
      <c r="E12" s="463">
        <v>100</v>
      </c>
      <c r="F12" s="463">
        <v>100</v>
      </c>
      <c r="G12" s="463">
        <v>68</v>
      </c>
      <c r="L12" s="218"/>
      <c r="M12" s="218"/>
      <c r="N12" s="218"/>
    </row>
    <row r="13" spans="1:14" ht="15.6" customHeight="1" x14ac:dyDescent="0.3">
      <c r="A13" s="49" t="s">
        <v>393</v>
      </c>
      <c r="B13" s="463">
        <v>31</v>
      </c>
      <c r="C13" s="463">
        <v>129</v>
      </c>
      <c r="D13" s="463">
        <v>113</v>
      </c>
      <c r="E13" s="463">
        <v>200</v>
      </c>
      <c r="F13" s="463">
        <v>179</v>
      </c>
      <c r="G13" s="463">
        <v>179</v>
      </c>
      <c r="L13" s="218"/>
      <c r="M13" s="218"/>
      <c r="N13" s="218"/>
    </row>
    <row r="14" spans="1:14" ht="15.6" customHeight="1" x14ac:dyDescent="0.3">
      <c r="A14" s="49" t="s">
        <v>394</v>
      </c>
      <c r="B14" s="463">
        <v>114</v>
      </c>
      <c r="C14" s="463">
        <v>151</v>
      </c>
      <c r="D14" s="463">
        <v>130</v>
      </c>
      <c r="E14" s="463">
        <v>270</v>
      </c>
      <c r="F14" s="463">
        <v>142</v>
      </c>
      <c r="G14" s="463">
        <v>144</v>
      </c>
      <c r="L14" s="218"/>
      <c r="M14" s="218"/>
      <c r="N14" s="218"/>
    </row>
    <row r="15" spans="1:14" ht="15.6" customHeight="1" x14ac:dyDescent="0.3">
      <c r="A15" s="49" t="s">
        <v>395</v>
      </c>
      <c r="B15" s="463">
        <v>164</v>
      </c>
      <c r="C15" s="463">
        <v>165</v>
      </c>
      <c r="D15" s="463">
        <v>169</v>
      </c>
      <c r="E15" s="463">
        <v>225</v>
      </c>
      <c r="F15" s="463">
        <v>150</v>
      </c>
      <c r="G15" s="463">
        <v>144</v>
      </c>
      <c r="L15" s="218"/>
      <c r="M15" s="218"/>
      <c r="N15" s="218"/>
    </row>
    <row r="16" spans="1:14" ht="15.6" customHeight="1" x14ac:dyDescent="0.3">
      <c r="A16" s="49" t="s">
        <v>39</v>
      </c>
      <c r="B16" s="463">
        <v>139</v>
      </c>
      <c r="C16" s="463">
        <v>168</v>
      </c>
      <c r="D16" s="463">
        <v>227</v>
      </c>
      <c r="E16" s="463">
        <v>305</v>
      </c>
      <c r="F16" s="463">
        <v>147</v>
      </c>
      <c r="G16" s="463">
        <v>111</v>
      </c>
      <c r="L16" s="218"/>
      <c r="M16" s="218"/>
      <c r="N16" s="218"/>
    </row>
    <row r="17" spans="1:14" ht="15.6" customHeight="1" x14ac:dyDescent="0.3">
      <c r="A17" s="49" t="s">
        <v>397</v>
      </c>
      <c r="B17" s="463">
        <v>133</v>
      </c>
      <c r="C17" s="463">
        <v>148</v>
      </c>
      <c r="D17" s="463">
        <v>113</v>
      </c>
      <c r="E17" s="463">
        <v>205</v>
      </c>
      <c r="F17" s="463">
        <v>94</v>
      </c>
      <c r="G17" s="463">
        <v>118</v>
      </c>
      <c r="L17" s="218"/>
      <c r="M17" s="218"/>
      <c r="N17" s="218"/>
    </row>
    <row r="18" spans="1:14" ht="15.6" customHeight="1" x14ac:dyDescent="0.3">
      <c r="A18" s="49" t="s">
        <v>398</v>
      </c>
      <c r="B18" s="463">
        <v>170</v>
      </c>
      <c r="C18" s="463">
        <v>155</v>
      </c>
      <c r="D18" s="463">
        <v>190</v>
      </c>
      <c r="E18" s="463">
        <v>265</v>
      </c>
      <c r="F18" s="463">
        <v>166</v>
      </c>
      <c r="G18" s="463">
        <v>128</v>
      </c>
      <c r="L18" s="218"/>
      <c r="M18" s="218"/>
      <c r="N18" s="218"/>
    </row>
    <row r="19" spans="1:14" ht="15.6" customHeight="1" x14ac:dyDescent="0.3">
      <c r="A19" s="49" t="s">
        <v>399</v>
      </c>
      <c r="B19" s="463">
        <v>190</v>
      </c>
      <c r="C19" s="463">
        <v>144</v>
      </c>
      <c r="D19" s="463">
        <v>190</v>
      </c>
      <c r="E19" s="463">
        <v>312</v>
      </c>
      <c r="F19" s="463">
        <v>160</v>
      </c>
      <c r="G19" s="463">
        <v>92</v>
      </c>
      <c r="L19" s="218"/>
      <c r="M19" s="218"/>
      <c r="N19" s="218"/>
    </row>
    <row r="20" spans="1:14" ht="15.6" customHeight="1" x14ac:dyDescent="0.3">
      <c r="A20" s="464"/>
      <c r="B20" s="463"/>
      <c r="C20" s="463"/>
      <c r="D20" s="463"/>
      <c r="E20" s="463"/>
      <c r="F20" s="463"/>
      <c r="G20" s="463"/>
      <c r="H20" s="465"/>
      <c r="I20" s="465"/>
      <c r="J20" s="465"/>
      <c r="K20" s="465"/>
    </row>
    <row r="21" spans="1:14" ht="15.6" customHeight="1" x14ac:dyDescent="0.35">
      <c r="A21" s="363" t="s">
        <v>20</v>
      </c>
      <c r="B21" s="462">
        <f t="shared" ref="B21:G21" si="1">SUM(B22:B33)</f>
        <v>350</v>
      </c>
      <c r="C21" s="462">
        <f t="shared" si="1"/>
        <v>317</v>
      </c>
      <c r="D21" s="462">
        <f t="shared" si="1"/>
        <v>392</v>
      </c>
      <c r="E21" s="462">
        <f t="shared" si="1"/>
        <v>458</v>
      </c>
      <c r="F21" s="462">
        <f t="shared" si="1"/>
        <v>354</v>
      </c>
      <c r="G21" s="462">
        <f t="shared" si="1"/>
        <v>395</v>
      </c>
      <c r="L21" s="218"/>
      <c r="M21" s="218"/>
      <c r="N21" s="218"/>
    </row>
    <row r="22" spans="1:14" ht="15.6" customHeight="1" x14ac:dyDescent="0.3">
      <c r="A22" s="49" t="s">
        <v>388</v>
      </c>
      <c r="B22" s="463">
        <v>23</v>
      </c>
      <c r="C22" s="463">
        <v>34</v>
      </c>
      <c r="D22" s="463">
        <v>33</v>
      </c>
      <c r="E22" s="463">
        <v>49</v>
      </c>
      <c r="F22" s="463">
        <v>38</v>
      </c>
      <c r="G22" s="463">
        <v>57</v>
      </c>
    </row>
    <row r="23" spans="1:14" ht="15.6" customHeight="1" x14ac:dyDescent="0.3">
      <c r="A23" s="49" t="s">
        <v>389</v>
      </c>
      <c r="B23" s="463">
        <v>10</v>
      </c>
      <c r="C23" s="463">
        <v>12</v>
      </c>
      <c r="D23" s="463">
        <v>46</v>
      </c>
      <c r="E23" s="463">
        <v>44</v>
      </c>
      <c r="F23" s="463">
        <v>16</v>
      </c>
      <c r="G23" s="463">
        <v>13</v>
      </c>
    </row>
    <row r="24" spans="1:14" ht="15.6" customHeight="1" x14ac:dyDescent="0.3">
      <c r="A24" s="49" t="s">
        <v>390</v>
      </c>
      <c r="B24" s="463">
        <v>33</v>
      </c>
      <c r="C24" s="463">
        <v>29</v>
      </c>
      <c r="D24" s="463">
        <v>35</v>
      </c>
      <c r="E24" s="463">
        <v>43</v>
      </c>
      <c r="F24" s="463">
        <v>42</v>
      </c>
      <c r="G24" s="463">
        <v>72</v>
      </c>
    </row>
    <row r="25" spans="1:14" ht="15.6" customHeight="1" x14ac:dyDescent="0.3">
      <c r="A25" s="49" t="s">
        <v>391</v>
      </c>
      <c r="B25" s="463">
        <v>32</v>
      </c>
      <c r="C25" s="463">
        <v>8</v>
      </c>
      <c r="D25" s="463">
        <v>58</v>
      </c>
      <c r="E25" s="463">
        <v>2</v>
      </c>
      <c r="F25" s="463">
        <v>40</v>
      </c>
      <c r="G25" s="463">
        <v>29</v>
      </c>
    </row>
    <row r="26" spans="1:14" ht="15.6" customHeight="1" x14ac:dyDescent="0.3">
      <c r="A26" s="49" t="s">
        <v>392</v>
      </c>
      <c r="B26" s="463">
        <v>32</v>
      </c>
      <c r="C26" s="463">
        <v>28</v>
      </c>
      <c r="D26" s="463">
        <v>17</v>
      </c>
      <c r="E26" s="463">
        <v>40</v>
      </c>
      <c r="F26" s="463">
        <v>4</v>
      </c>
      <c r="G26" s="463">
        <v>21</v>
      </c>
    </row>
    <row r="27" spans="1:14" ht="15.6" customHeight="1" x14ac:dyDescent="0.3">
      <c r="A27" s="49" t="s">
        <v>393</v>
      </c>
      <c r="B27" s="463">
        <v>21</v>
      </c>
      <c r="C27" s="463">
        <v>6</v>
      </c>
      <c r="D27" s="463">
        <v>23</v>
      </c>
      <c r="E27" s="463">
        <v>36</v>
      </c>
      <c r="F27" s="463">
        <v>27</v>
      </c>
      <c r="G27" s="463">
        <v>46</v>
      </c>
    </row>
    <row r="28" spans="1:14" ht="15.6" customHeight="1" x14ac:dyDescent="0.3">
      <c r="A28" s="49" t="s">
        <v>394</v>
      </c>
      <c r="B28" s="463">
        <v>19</v>
      </c>
      <c r="C28" s="463">
        <v>39</v>
      </c>
      <c r="D28" s="463">
        <v>6</v>
      </c>
      <c r="E28" s="463">
        <v>26</v>
      </c>
      <c r="F28" s="463">
        <v>21</v>
      </c>
      <c r="G28" s="463">
        <v>20</v>
      </c>
    </row>
    <row r="29" spans="1:14" ht="15.6" customHeight="1" x14ac:dyDescent="0.3">
      <c r="A29" s="49" t="s">
        <v>395</v>
      </c>
      <c r="B29" s="463">
        <v>42</v>
      </c>
      <c r="C29" s="463">
        <v>38</v>
      </c>
      <c r="D29" s="463">
        <v>21</v>
      </c>
      <c r="E29" s="463">
        <v>59</v>
      </c>
      <c r="F29" s="463">
        <v>40</v>
      </c>
      <c r="G29" s="463">
        <v>32</v>
      </c>
    </row>
    <row r="30" spans="1:14" ht="15.6" customHeight="1" x14ac:dyDescent="0.3">
      <c r="A30" s="49" t="s">
        <v>39</v>
      </c>
      <c r="B30" s="463">
        <v>29</v>
      </c>
      <c r="C30" s="463">
        <v>30</v>
      </c>
      <c r="D30" s="463">
        <v>37</v>
      </c>
      <c r="E30" s="463">
        <v>35</v>
      </c>
      <c r="F30" s="463">
        <v>8</v>
      </c>
      <c r="G30" s="463">
        <v>16</v>
      </c>
    </row>
    <row r="31" spans="1:14" ht="15.6" customHeight="1" x14ac:dyDescent="0.3">
      <c r="A31" s="49" t="s">
        <v>397</v>
      </c>
      <c r="B31" s="463">
        <v>36</v>
      </c>
      <c r="C31" s="463">
        <v>42</v>
      </c>
      <c r="D31" s="463">
        <v>36</v>
      </c>
      <c r="E31" s="463">
        <v>37</v>
      </c>
      <c r="F31" s="463">
        <v>34</v>
      </c>
      <c r="G31" s="463">
        <v>28</v>
      </c>
    </row>
    <row r="32" spans="1:14" ht="15.6" customHeight="1" x14ac:dyDescent="0.3">
      <c r="A32" s="49" t="s">
        <v>398</v>
      </c>
      <c r="B32" s="463">
        <v>38</v>
      </c>
      <c r="C32" s="463">
        <v>35</v>
      </c>
      <c r="D32" s="463">
        <v>29</v>
      </c>
      <c r="E32" s="463">
        <v>42</v>
      </c>
      <c r="F32" s="463">
        <v>30</v>
      </c>
      <c r="G32" s="463">
        <v>19</v>
      </c>
    </row>
    <row r="33" spans="1:14" ht="15.6" customHeight="1" x14ac:dyDescent="0.3">
      <c r="A33" s="49" t="s">
        <v>399</v>
      </c>
      <c r="B33" s="463">
        <v>35</v>
      </c>
      <c r="C33" s="463">
        <v>16</v>
      </c>
      <c r="D33" s="463">
        <v>51</v>
      </c>
      <c r="E33" s="463">
        <v>45</v>
      </c>
      <c r="F33" s="463">
        <v>54</v>
      </c>
      <c r="G33" s="463">
        <v>42</v>
      </c>
    </row>
    <row r="34" spans="1:14" ht="15.6" customHeight="1" x14ac:dyDescent="0.3">
      <c r="B34" s="443"/>
      <c r="C34" s="443"/>
      <c r="D34" s="443"/>
      <c r="E34" s="443"/>
      <c r="F34" s="443"/>
      <c r="G34" s="443"/>
    </row>
    <row r="35" spans="1:14" ht="15.6" customHeight="1" x14ac:dyDescent="0.35">
      <c r="A35" s="363" t="s">
        <v>21</v>
      </c>
      <c r="B35" s="462">
        <f t="shared" ref="B35:G35" si="2">SUM(B36:B47)</f>
        <v>260</v>
      </c>
      <c r="C35" s="462">
        <f t="shared" si="2"/>
        <v>281</v>
      </c>
      <c r="D35" s="462">
        <f t="shared" si="2"/>
        <v>264</v>
      </c>
      <c r="E35" s="462">
        <f t="shared" si="2"/>
        <v>134</v>
      </c>
      <c r="F35" s="462">
        <f t="shared" si="2"/>
        <v>321</v>
      </c>
      <c r="G35" s="462">
        <f t="shared" si="2"/>
        <v>277</v>
      </c>
      <c r="L35" s="218"/>
      <c r="M35" s="218"/>
      <c r="N35" s="218"/>
    </row>
    <row r="36" spans="1:14" ht="15.6" customHeight="1" x14ac:dyDescent="0.3">
      <c r="A36" s="49" t="s">
        <v>388</v>
      </c>
      <c r="B36" s="435">
        <v>27</v>
      </c>
      <c r="C36" s="435">
        <v>27</v>
      </c>
      <c r="D36" s="435">
        <v>29</v>
      </c>
      <c r="E36" s="435">
        <v>3</v>
      </c>
      <c r="F36" s="435">
        <v>59</v>
      </c>
      <c r="G36" s="435">
        <v>57</v>
      </c>
    </row>
    <row r="37" spans="1:14" ht="15.6" customHeight="1" x14ac:dyDescent="0.3">
      <c r="A37" s="49" t="s">
        <v>389</v>
      </c>
      <c r="B37" s="435">
        <v>23</v>
      </c>
      <c r="C37" s="435">
        <v>8</v>
      </c>
      <c r="D37" s="435">
        <v>41</v>
      </c>
      <c r="E37" s="435">
        <v>3</v>
      </c>
      <c r="F37" s="435">
        <v>22</v>
      </c>
      <c r="G37" s="435">
        <v>17</v>
      </c>
    </row>
    <row r="38" spans="1:14" ht="15.6" customHeight="1" x14ac:dyDescent="0.3">
      <c r="A38" s="49" t="s">
        <v>390</v>
      </c>
      <c r="B38" s="435">
        <v>18</v>
      </c>
      <c r="C38" s="435">
        <v>25</v>
      </c>
      <c r="D38" s="435">
        <v>18</v>
      </c>
      <c r="E38" s="435">
        <v>15</v>
      </c>
      <c r="F38" s="435">
        <v>16</v>
      </c>
      <c r="G38" s="435">
        <v>39</v>
      </c>
    </row>
    <row r="39" spans="1:14" ht="15.6" customHeight="1" x14ac:dyDescent="0.3">
      <c r="A39" s="49" t="s">
        <v>391</v>
      </c>
      <c r="B39" s="435">
        <v>30</v>
      </c>
      <c r="C39" s="435">
        <v>38</v>
      </c>
      <c r="D39" s="435">
        <v>33</v>
      </c>
      <c r="E39" s="435">
        <v>11</v>
      </c>
      <c r="F39" s="435">
        <v>30</v>
      </c>
      <c r="G39" s="435">
        <v>11</v>
      </c>
    </row>
    <row r="40" spans="1:14" ht="15.6" customHeight="1" x14ac:dyDescent="0.3">
      <c r="A40" s="49" t="s">
        <v>392</v>
      </c>
      <c r="B40" s="435">
        <v>27</v>
      </c>
      <c r="C40" s="435">
        <v>21</v>
      </c>
      <c r="D40" s="435">
        <v>11</v>
      </c>
      <c r="E40" s="435">
        <v>8</v>
      </c>
      <c r="F40" s="435">
        <v>8</v>
      </c>
      <c r="G40" s="435">
        <v>25</v>
      </c>
    </row>
    <row r="41" spans="1:14" ht="15.6" customHeight="1" x14ac:dyDescent="0.3">
      <c r="A41" s="49" t="s">
        <v>393</v>
      </c>
      <c r="B41" s="435">
        <v>4</v>
      </c>
      <c r="C41" s="435">
        <v>10</v>
      </c>
      <c r="D41" s="435">
        <v>25</v>
      </c>
      <c r="E41" s="435">
        <v>12</v>
      </c>
      <c r="F41" s="435">
        <v>16</v>
      </c>
      <c r="G41" s="435">
        <v>26</v>
      </c>
    </row>
    <row r="42" spans="1:14" ht="15.6" customHeight="1" x14ac:dyDescent="0.3">
      <c r="A42" s="49" t="s">
        <v>394</v>
      </c>
      <c r="B42" s="435">
        <v>18</v>
      </c>
      <c r="C42" s="435">
        <v>12</v>
      </c>
      <c r="D42" s="435">
        <v>10</v>
      </c>
      <c r="E42" s="435">
        <v>19</v>
      </c>
      <c r="F42" s="435">
        <v>15</v>
      </c>
      <c r="G42" s="435">
        <v>25</v>
      </c>
    </row>
    <row r="43" spans="1:14" ht="15.6" customHeight="1" x14ac:dyDescent="0.3">
      <c r="A43" s="49" t="s">
        <v>395</v>
      </c>
      <c r="B43" s="435">
        <v>27</v>
      </c>
      <c r="C43" s="435">
        <v>33</v>
      </c>
      <c r="D43" s="435">
        <v>28</v>
      </c>
      <c r="E43" s="435">
        <v>19</v>
      </c>
      <c r="F43" s="435">
        <v>6</v>
      </c>
      <c r="G43" s="435">
        <v>21</v>
      </c>
    </row>
    <row r="44" spans="1:14" ht="15.6" customHeight="1" x14ac:dyDescent="0.3">
      <c r="A44" s="49" t="s">
        <v>39</v>
      </c>
      <c r="B44" s="435">
        <v>21</v>
      </c>
      <c r="C44" s="435">
        <v>21</v>
      </c>
      <c r="D44" s="435">
        <v>21</v>
      </c>
      <c r="E44" s="435">
        <v>9</v>
      </c>
      <c r="F44" s="435">
        <v>8</v>
      </c>
      <c r="G44" s="435">
        <v>15</v>
      </c>
    </row>
    <row r="45" spans="1:14" ht="15.6" customHeight="1" x14ac:dyDescent="0.3">
      <c r="A45" s="49" t="s">
        <v>397</v>
      </c>
      <c r="B45" s="435">
        <v>19</v>
      </c>
      <c r="C45" s="435">
        <v>32</v>
      </c>
      <c r="D45" s="435">
        <v>10</v>
      </c>
      <c r="E45" s="435">
        <v>15</v>
      </c>
      <c r="F45" s="435">
        <v>22</v>
      </c>
      <c r="G45" s="435">
        <v>18</v>
      </c>
    </row>
    <row r="46" spans="1:14" ht="15.6" customHeight="1" x14ac:dyDescent="0.3">
      <c r="A46" s="49" t="s">
        <v>398</v>
      </c>
      <c r="B46" s="435">
        <v>19</v>
      </c>
      <c r="C46" s="435">
        <v>24</v>
      </c>
      <c r="D46" s="435">
        <v>31</v>
      </c>
      <c r="E46" s="435">
        <v>9</v>
      </c>
      <c r="F46" s="435">
        <v>23</v>
      </c>
      <c r="G46" s="435">
        <v>15</v>
      </c>
    </row>
    <row r="47" spans="1:14" ht="15.6" customHeight="1" x14ac:dyDescent="0.3">
      <c r="A47" s="49" t="s">
        <v>399</v>
      </c>
      <c r="B47" s="435">
        <v>27</v>
      </c>
      <c r="C47" s="435">
        <v>30</v>
      </c>
      <c r="D47" s="435">
        <v>7</v>
      </c>
      <c r="E47" s="435">
        <v>11</v>
      </c>
      <c r="F47" s="435">
        <v>96</v>
      </c>
      <c r="G47" s="435">
        <v>8</v>
      </c>
    </row>
    <row r="48" spans="1:14" s="207" customFormat="1" ht="5.0999999999999996" customHeight="1" x14ac:dyDescent="0.3">
      <c r="A48" s="440"/>
      <c r="B48" s="466"/>
      <c r="C48" s="466"/>
      <c r="D48" s="466"/>
      <c r="E48" s="466"/>
      <c r="F48" s="466"/>
      <c r="G48" s="466"/>
    </row>
    <row r="49" spans="1:7" ht="17.25" customHeight="1" x14ac:dyDescent="0.3">
      <c r="A49" s="321"/>
      <c r="B49" s="209"/>
      <c r="C49" s="209"/>
      <c r="D49" s="209"/>
      <c r="E49" s="209"/>
      <c r="F49" s="467"/>
      <c r="G49" s="467"/>
    </row>
    <row r="50" spans="1:7" ht="17.25" customHeight="1" x14ac:dyDescent="0.3">
      <c r="A50" s="321"/>
      <c r="B50" s="209"/>
      <c r="C50" s="209"/>
      <c r="D50" s="209"/>
      <c r="E50" s="209"/>
      <c r="F50" s="442"/>
      <c r="G50" s="442" t="s">
        <v>447</v>
      </c>
    </row>
    <row r="51" spans="1:7" ht="17.25" customHeight="1" x14ac:dyDescent="0.3">
      <c r="A51" s="321"/>
      <c r="B51" s="285"/>
      <c r="C51" s="285"/>
      <c r="D51" s="285"/>
      <c r="E51" s="285"/>
      <c r="F51" s="443"/>
      <c r="G51" s="443" t="s">
        <v>448</v>
      </c>
    </row>
    <row r="52" spans="1:7" s="218" customFormat="1" x14ac:dyDescent="0.3">
      <c r="A52" s="322"/>
    </row>
    <row r="53" spans="1:7" ht="17.399999999999999" x14ac:dyDescent="0.3">
      <c r="A53" s="49"/>
      <c r="E53" s="454"/>
    </row>
    <row r="54" spans="1:7" ht="17.399999999999999" x14ac:dyDescent="0.3">
      <c r="A54" s="49"/>
      <c r="E54" s="454"/>
    </row>
    <row r="55" spans="1:7" ht="17.399999999999999" x14ac:dyDescent="0.3">
      <c r="A55" s="49"/>
      <c r="E55" s="454"/>
    </row>
    <row r="56" spans="1:7" ht="17.399999999999999" x14ac:dyDescent="0.3">
      <c r="A56" s="49"/>
      <c r="E56" s="454"/>
    </row>
    <row r="57" spans="1:7" ht="17.399999999999999" x14ac:dyDescent="0.3">
      <c r="A57" s="49"/>
      <c r="E57" s="454"/>
    </row>
    <row r="58" spans="1:7" ht="17.399999999999999" x14ac:dyDescent="0.3">
      <c r="A58" s="49"/>
      <c r="E58" s="454"/>
    </row>
    <row r="59" spans="1:7" ht="17.399999999999999" x14ac:dyDescent="0.3">
      <c r="A59" s="49"/>
      <c r="E59" s="454"/>
    </row>
    <row r="60" spans="1:7" ht="17.399999999999999" x14ac:dyDescent="0.3">
      <c r="A60" s="49"/>
      <c r="E60" s="454"/>
    </row>
    <row r="61" spans="1:7" ht="17.399999999999999" x14ac:dyDescent="0.3">
      <c r="A61" s="49"/>
      <c r="E61" s="454"/>
    </row>
    <row r="62" spans="1:7" ht="17.399999999999999" x14ac:dyDescent="0.3">
      <c r="A62" s="49"/>
      <c r="E62" s="454"/>
    </row>
    <row r="63" spans="1:7" ht="17.399999999999999" x14ac:dyDescent="0.3">
      <c r="A63" s="49"/>
      <c r="E63" s="454"/>
    </row>
    <row r="64" spans="1:7" ht="17.399999999999999" x14ac:dyDescent="0.3">
      <c r="A64" s="49"/>
      <c r="B64" s="444"/>
      <c r="C64" s="444"/>
      <c r="E64" s="454"/>
      <c r="F64" s="444"/>
      <c r="G64" s="444"/>
    </row>
    <row r="65" spans="2:7" x14ac:dyDescent="0.3">
      <c r="B65" s="444"/>
      <c r="C65" s="444"/>
      <c r="E65" s="454"/>
      <c r="F65" s="444"/>
      <c r="G65" s="444"/>
    </row>
    <row r="66" spans="2:7" x14ac:dyDescent="0.3">
      <c r="F66" s="444"/>
      <c r="G66" s="444"/>
    </row>
  </sheetData>
  <sheetProtection selectLockedCells="1" selectUnlockedCells="1"/>
  <mergeCells count="1">
    <mergeCell ref="B4:G4"/>
  </mergeCells>
  <printOptions horizontalCentered="1"/>
  <pageMargins left="0.7" right="0.7" top="0.75" bottom="0.75" header="0.3" footer="0.3"/>
  <pageSetup paperSize="9" scale="70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53ABA-8D9F-40EF-86C2-EE72BED6389A}">
  <dimension ref="A1:J67"/>
  <sheetViews>
    <sheetView view="pageBreakPreview" zoomScale="80" zoomScaleSheetLayoutView="80" workbookViewId="0">
      <selection activeCell="D39" sqref="D39"/>
    </sheetView>
  </sheetViews>
  <sheetFormatPr defaultColWidth="9.109375" defaultRowHeight="15.6" x14ac:dyDescent="0.3"/>
  <cols>
    <col min="1" max="1" width="43.44140625" style="209" customWidth="1"/>
    <col min="2" max="7" width="12.33203125" style="218" customWidth="1"/>
    <col min="8" max="256" width="9.109375" style="209"/>
    <col min="257" max="257" width="43.44140625" style="209" customWidth="1"/>
    <col min="258" max="263" width="12.33203125" style="209" customWidth="1"/>
    <col min="264" max="512" width="9.109375" style="209"/>
    <col min="513" max="513" width="43.44140625" style="209" customWidth="1"/>
    <col min="514" max="519" width="12.33203125" style="209" customWidth="1"/>
    <col min="520" max="768" width="9.109375" style="209"/>
    <col min="769" max="769" width="43.44140625" style="209" customWidth="1"/>
    <col min="770" max="775" width="12.33203125" style="209" customWidth="1"/>
    <col min="776" max="1024" width="9.109375" style="209"/>
    <col min="1025" max="1025" width="43.44140625" style="209" customWidth="1"/>
    <col min="1026" max="1031" width="12.33203125" style="209" customWidth="1"/>
    <col min="1032" max="1280" width="9.109375" style="209"/>
    <col min="1281" max="1281" width="43.44140625" style="209" customWidth="1"/>
    <col min="1282" max="1287" width="12.33203125" style="209" customWidth="1"/>
    <col min="1288" max="1536" width="9.109375" style="209"/>
    <col min="1537" max="1537" width="43.44140625" style="209" customWidth="1"/>
    <col min="1538" max="1543" width="12.33203125" style="209" customWidth="1"/>
    <col min="1544" max="1792" width="9.109375" style="209"/>
    <col min="1793" max="1793" width="43.44140625" style="209" customWidth="1"/>
    <col min="1794" max="1799" width="12.33203125" style="209" customWidth="1"/>
    <col min="1800" max="2048" width="9.109375" style="209"/>
    <col min="2049" max="2049" width="43.44140625" style="209" customWidth="1"/>
    <col min="2050" max="2055" width="12.33203125" style="209" customWidth="1"/>
    <col min="2056" max="2304" width="9.109375" style="209"/>
    <col min="2305" max="2305" width="43.44140625" style="209" customWidth="1"/>
    <col min="2306" max="2311" width="12.33203125" style="209" customWidth="1"/>
    <col min="2312" max="2560" width="9.109375" style="209"/>
    <col min="2561" max="2561" width="43.44140625" style="209" customWidth="1"/>
    <col min="2562" max="2567" width="12.33203125" style="209" customWidth="1"/>
    <col min="2568" max="2816" width="9.109375" style="209"/>
    <col min="2817" max="2817" width="43.44140625" style="209" customWidth="1"/>
    <col min="2818" max="2823" width="12.33203125" style="209" customWidth="1"/>
    <col min="2824" max="3072" width="9.109375" style="209"/>
    <col min="3073" max="3073" width="43.44140625" style="209" customWidth="1"/>
    <col min="3074" max="3079" width="12.33203125" style="209" customWidth="1"/>
    <col min="3080" max="3328" width="9.109375" style="209"/>
    <col min="3329" max="3329" width="43.44140625" style="209" customWidth="1"/>
    <col min="3330" max="3335" width="12.33203125" style="209" customWidth="1"/>
    <col min="3336" max="3584" width="9.109375" style="209"/>
    <col min="3585" max="3585" width="43.44140625" style="209" customWidth="1"/>
    <col min="3586" max="3591" width="12.33203125" style="209" customWidth="1"/>
    <col min="3592" max="3840" width="9.109375" style="209"/>
    <col min="3841" max="3841" width="43.44140625" style="209" customWidth="1"/>
    <col min="3842" max="3847" width="12.33203125" style="209" customWidth="1"/>
    <col min="3848" max="4096" width="9.109375" style="209"/>
    <col min="4097" max="4097" width="43.44140625" style="209" customWidth="1"/>
    <col min="4098" max="4103" width="12.33203125" style="209" customWidth="1"/>
    <col min="4104" max="4352" width="9.109375" style="209"/>
    <col min="4353" max="4353" width="43.44140625" style="209" customWidth="1"/>
    <col min="4354" max="4359" width="12.33203125" style="209" customWidth="1"/>
    <col min="4360" max="4608" width="9.109375" style="209"/>
    <col min="4609" max="4609" width="43.44140625" style="209" customWidth="1"/>
    <col min="4610" max="4615" width="12.33203125" style="209" customWidth="1"/>
    <col min="4616" max="4864" width="9.109375" style="209"/>
    <col min="4865" max="4865" width="43.44140625" style="209" customWidth="1"/>
    <col min="4866" max="4871" width="12.33203125" style="209" customWidth="1"/>
    <col min="4872" max="5120" width="9.109375" style="209"/>
    <col min="5121" max="5121" width="43.44140625" style="209" customWidth="1"/>
    <col min="5122" max="5127" width="12.33203125" style="209" customWidth="1"/>
    <col min="5128" max="5376" width="9.109375" style="209"/>
    <col min="5377" max="5377" width="43.44140625" style="209" customWidth="1"/>
    <col min="5378" max="5383" width="12.33203125" style="209" customWidth="1"/>
    <col min="5384" max="5632" width="9.109375" style="209"/>
    <col min="5633" max="5633" width="43.44140625" style="209" customWidth="1"/>
    <col min="5634" max="5639" width="12.33203125" style="209" customWidth="1"/>
    <col min="5640" max="5888" width="9.109375" style="209"/>
    <col min="5889" max="5889" width="43.44140625" style="209" customWidth="1"/>
    <col min="5890" max="5895" width="12.33203125" style="209" customWidth="1"/>
    <col min="5896" max="6144" width="9.109375" style="209"/>
    <col min="6145" max="6145" width="43.44140625" style="209" customWidth="1"/>
    <col min="6146" max="6151" width="12.33203125" style="209" customWidth="1"/>
    <col min="6152" max="6400" width="9.109375" style="209"/>
    <col min="6401" max="6401" width="43.44140625" style="209" customWidth="1"/>
    <col min="6402" max="6407" width="12.33203125" style="209" customWidth="1"/>
    <col min="6408" max="6656" width="9.109375" style="209"/>
    <col min="6657" max="6657" width="43.44140625" style="209" customWidth="1"/>
    <col min="6658" max="6663" width="12.33203125" style="209" customWidth="1"/>
    <col min="6664" max="6912" width="9.109375" style="209"/>
    <col min="6913" max="6913" width="43.44140625" style="209" customWidth="1"/>
    <col min="6914" max="6919" width="12.33203125" style="209" customWidth="1"/>
    <col min="6920" max="7168" width="9.109375" style="209"/>
    <col min="7169" max="7169" width="43.44140625" style="209" customWidth="1"/>
    <col min="7170" max="7175" width="12.33203125" style="209" customWidth="1"/>
    <col min="7176" max="7424" width="9.109375" style="209"/>
    <col min="7425" max="7425" width="43.44140625" style="209" customWidth="1"/>
    <col min="7426" max="7431" width="12.33203125" style="209" customWidth="1"/>
    <col min="7432" max="7680" width="9.109375" style="209"/>
    <col min="7681" max="7681" width="43.44140625" style="209" customWidth="1"/>
    <col min="7682" max="7687" width="12.33203125" style="209" customWidth="1"/>
    <col min="7688" max="7936" width="9.109375" style="209"/>
    <col min="7937" max="7937" width="43.44140625" style="209" customWidth="1"/>
    <col min="7938" max="7943" width="12.33203125" style="209" customWidth="1"/>
    <col min="7944" max="8192" width="9.109375" style="209"/>
    <col min="8193" max="8193" width="43.44140625" style="209" customWidth="1"/>
    <col min="8194" max="8199" width="12.33203125" style="209" customWidth="1"/>
    <col min="8200" max="8448" width="9.109375" style="209"/>
    <col min="8449" max="8449" width="43.44140625" style="209" customWidth="1"/>
    <col min="8450" max="8455" width="12.33203125" style="209" customWidth="1"/>
    <col min="8456" max="8704" width="9.109375" style="209"/>
    <col min="8705" max="8705" width="43.44140625" style="209" customWidth="1"/>
    <col min="8706" max="8711" width="12.33203125" style="209" customWidth="1"/>
    <col min="8712" max="8960" width="9.109375" style="209"/>
    <col min="8961" max="8961" width="43.44140625" style="209" customWidth="1"/>
    <col min="8962" max="8967" width="12.33203125" style="209" customWidth="1"/>
    <col min="8968" max="9216" width="9.109375" style="209"/>
    <col min="9217" max="9217" width="43.44140625" style="209" customWidth="1"/>
    <col min="9218" max="9223" width="12.33203125" style="209" customWidth="1"/>
    <col min="9224" max="9472" width="9.109375" style="209"/>
    <col min="9473" max="9473" width="43.44140625" style="209" customWidth="1"/>
    <col min="9474" max="9479" width="12.33203125" style="209" customWidth="1"/>
    <col min="9480" max="9728" width="9.109375" style="209"/>
    <col min="9729" max="9729" width="43.44140625" style="209" customWidth="1"/>
    <col min="9730" max="9735" width="12.33203125" style="209" customWidth="1"/>
    <col min="9736" max="9984" width="9.109375" style="209"/>
    <col min="9985" max="9985" width="43.44140625" style="209" customWidth="1"/>
    <col min="9986" max="9991" width="12.33203125" style="209" customWidth="1"/>
    <col min="9992" max="10240" width="9.109375" style="209"/>
    <col min="10241" max="10241" width="43.44140625" style="209" customWidth="1"/>
    <col min="10242" max="10247" width="12.33203125" style="209" customWidth="1"/>
    <col min="10248" max="10496" width="9.109375" style="209"/>
    <col min="10497" max="10497" width="43.44140625" style="209" customWidth="1"/>
    <col min="10498" max="10503" width="12.33203125" style="209" customWidth="1"/>
    <col min="10504" max="10752" width="9.109375" style="209"/>
    <col min="10753" max="10753" width="43.44140625" style="209" customWidth="1"/>
    <col min="10754" max="10759" width="12.33203125" style="209" customWidth="1"/>
    <col min="10760" max="11008" width="9.109375" style="209"/>
    <col min="11009" max="11009" width="43.44140625" style="209" customWidth="1"/>
    <col min="11010" max="11015" width="12.33203125" style="209" customWidth="1"/>
    <col min="11016" max="11264" width="9.109375" style="209"/>
    <col min="11265" max="11265" width="43.44140625" style="209" customWidth="1"/>
    <col min="11266" max="11271" width="12.33203125" style="209" customWidth="1"/>
    <col min="11272" max="11520" width="9.109375" style="209"/>
    <col min="11521" max="11521" width="43.44140625" style="209" customWidth="1"/>
    <col min="11522" max="11527" width="12.33203125" style="209" customWidth="1"/>
    <col min="11528" max="11776" width="9.109375" style="209"/>
    <col min="11777" max="11777" width="43.44140625" style="209" customWidth="1"/>
    <col min="11778" max="11783" width="12.33203125" style="209" customWidth="1"/>
    <col min="11784" max="12032" width="9.109375" style="209"/>
    <col min="12033" max="12033" width="43.44140625" style="209" customWidth="1"/>
    <col min="12034" max="12039" width="12.33203125" style="209" customWidth="1"/>
    <col min="12040" max="12288" width="9.109375" style="209"/>
    <col min="12289" max="12289" width="43.44140625" style="209" customWidth="1"/>
    <col min="12290" max="12295" width="12.33203125" style="209" customWidth="1"/>
    <col min="12296" max="12544" width="9.109375" style="209"/>
    <col min="12545" max="12545" width="43.44140625" style="209" customWidth="1"/>
    <col min="12546" max="12551" width="12.33203125" style="209" customWidth="1"/>
    <col min="12552" max="12800" width="9.109375" style="209"/>
    <col min="12801" max="12801" width="43.44140625" style="209" customWidth="1"/>
    <col min="12802" max="12807" width="12.33203125" style="209" customWidth="1"/>
    <col min="12808" max="13056" width="9.109375" style="209"/>
    <col min="13057" max="13057" width="43.44140625" style="209" customWidth="1"/>
    <col min="13058" max="13063" width="12.33203125" style="209" customWidth="1"/>
    <col min="13064" max="13312" width="9.109375" style="209"/>
    <col min="13313" max="13313" width="43.44140625" style="209" customWidth="1"/>
    <col min="13314" max="13319" width="12.33203125" style="209" customWidth="1"/>
    <col min="13320" max="13568" width="9.109375" style="209"/>
    <col min="13569" max="13569" width="43.44140625" style="209" customWidth="1"/>
    <col min="13570" max="13575" width="12.33203125" style="209" customWidth="1"/>
    <col min="13576" max="13824" width="9.109375" style="209"/>
    <col min="13825" max="13825" width="43.44140625" style="209" customWidth="1"/>
    <col min="13826" max="13831" width="12.33203125" style="209" customWidth="1"/>
    <col min="13832" max="14080" width="9.109375" style="209"/>
    <col min="14081" max="14081" width="43.44140625" style="209" customWidth="1"/>
    <col min="14082" max="14087" width="12.33203125" style="209" customWidth="1"/>
    <col min="14088" max="14336" width="9.109375" style="209"/>
    <col min="14337" max="14337" width="43.44140625" style="209" customWidth="1"/>
    <col min="14338" max="14343" width="12.33203125" style="209" customWidth="1"/>
    <col min="14344" max="14592" width="9.109375" style="209"/>
    <col min="14593" max="14593" width="43.44140625" style="209" customWidth="1"/>
    <col min="14594" max="14599" width="12.33203125" style="209" customWidth="1"/>
    <col min="14600" max="14848" width="9.109375" style="209"/>
    <col min="14849" max="14849" width="43.44140625" style="209" customWidth="1"/>
    <col min="14850" max="14855" width="12.33203125" style="209" customWidth="1"/>
    <col min="14856" max="15104" width="9.109375" style="209"/>
    <col min="15105" max="15105" width="43.44140625" style="209" customWidth="1"/>
    <col min="15106" max="15111" width="12.33203125" style="209" customWidth="1"/>
    <col min="15112" max="15360" width="9.109375" style="209"/>
    <col min="15361" max="15361" width="43.44140625" style="209" customWidth="1"/>
    <col min="15362" max="15367" width="12.33203125" style="209" customWidth="1"/>
    <col min="15368" max="15616" width="9.109375" style="209"/>
    <col min="15617" max="15617" width="43.44140625" style="209" customWidth="1"/>
    <col min="15618" max="15623" width="12.33203125" style="209" customWidth="1"/>
    <col min="15624" max="15872" width="9.109375" style="209"/>
    <col min="15873" max="15873" width="43.44140625" style="209" customWidth="1"/>
    <col min="15874" max="15879" width="12.33203125" style="209" customWidth="1"/>
    <col min="15880" max="16128" width="9.109375" style="209"/>
    <col min="16129" max="16129" width="43.44140625" style="209" customWidth="1"/>
    <col min="16130" max="16135" width="12.33203125" style="209" customWidth="1"/>
    <col min="16136" max="16384" width="9.109375" style="209"/>
  </cols>
  <sheetData>
    <row r="1" spans="1:10" ht="20.25" customHeight="1" x14ac:dyDescent="0.3">
      <c r="A1" s="72" t="s">
        <v>483</v>
      </c>
      <c r="B1" s="468"/>
      <c r="C1" s="219"/>
      <c r="D1" s="219"/>
      <c r="E1" s="219"/>
      <c r="F1" s="219"/>
      <c r="G1" s="219"/>
    </row>
    <row r="2" spans="1:10" ht="20.25" customHeight="1" x14ac:dyDescent="0.3">
      <c r="A2" s="32" t="s">
        <v>484</v>
      </c>
      <c r="B2" s="468"/>
      <c r="C2" s="223"/>
      <c r="D2" s="223"/>
      <c r="E2" s="223"/>
      <c r="F2" s="223"/>
      <c r="G2" s="223"/>
    </row>
    <row r="3" spans="1:10" ht="20.25" customHeight="1" x14ac:dyDescent="0.3"/>
    <row r="4" spans="1:10" ht="24.75" customHeight="1" x14ac:dyDescent="0.3">
      <c r="A4" s="393" t="s">
        <v>480</v>
      </c>
      <c r="B4" s="469" t="s">
        <v>485</v>
      </c>
      <c r="C4" s="469"/>
      <c r="D4" s="469"/>
      <c r="E4" s="469"/>
      <c r="F4" s="469"/>
      <c r="G4" s="469"/>
    </row>
    <row r="5" spans="1:10" ht="24.75" customHeight="1" x14ac:dyDescent="0.3">
      <c r="A5" s="394" t="s">
        <v>482</v>
      </c>
      <c r="B5" s="470">
        <v>2017</v>
      </c>
      <c r="C5" s="470">
        <v>2018</v>
      </c>
      <c r="D5" s="470">
        <v>2019</v>
      </c>
      <c r="E5" s="470">
        <v>2020</v>
      </c>
      <c r="F5" s="470">
        <v>2021</v>
      </c>
      <c r="G5" s="470">
        <v>2022</v>
      </c>
      <c r="H5" s="218"/>
      <c r="I5" s="218"/>
      <c r="J5" s="218"/>
    </row>
    <row r="6" spans="1:10" ht="5.0999999999999996" customHeight="1" x14ac:dyDescent="0.3">
      <c r="A6" s="336"/>
      <c r="B6" s="337"/>
      <c r="C6" s="337"/>
      <c r="D6" s="337"/>
      <c r="E6" s="337"/>
      <c r="F6" s="337"/>
      <c r="G6" s="337"/>
      <c r="H6" s="218"/>
      <c r="I6" s="218"/>
      <c r="J6" s="218"/>
    </row>
    <row r="7" spans="1:10" ht="15.6" customHeight="1" x14ac:dyDescent="0.35">
      <c r="A7" s="363" t="s">
        <v>22</v>
      </c>
      <c r="B7" s="434">
        <f t="shared" ref="B7:G7" si="0">SUM(B8:B19)</f>
        <v>46</v>
      </c>
      <c r="C7" s="434">
        <f t="shared" si="0"/>
        <v>57</v>
      </c>
      <c r="D7" s="434">
        <f t="shared" si="0"/>
        <v>70</v>
      </c>
      <c r="E7" s="434">
        <f t="shared" si="0"/>
        <v>443</v>
      </c>
      <c r="F7" s="434">
        <f t="shared" si="0"/>
        <v>107</v>
      </c>
      <c r="G7" s="434">
        <f t="shared" si="0"/>
        <v>88</v>
      </c>
    </row>
    <row r="8" spans="1:10" ht="15.6" customHeight="1" x14ac:dyDescent="0.3">
      <c r="A8" s="49" t="s">
        <v>388</v>
      </c>
      <c r="B8" s="435">
        <v>7</v>
      </c>
      <c r="C8" s="435">
        <v>7</v>
      </c>
      <c r="D8" s="435">
        <v>6</v>
      </c>
      <c r="E8" s="435">
        <v>12</v>
      </c>
      <c r="F8" s="435">
        <v>8</v>
      </c>
      <c r="G8" s="435">
        <v>13</v>
      </c>
    </row>
    <row r="9" spans="1:10" ht="15.6" customHeight="1" x14ac:dyDescent="0.3">
      <c r="A9" s="49" t="s">
        <v>389</v>
      </c>
      <c r="B9" s="435">
        <v>4</v>
      </c>
      <c r="C9" s="435">
        <v>5</v>
      </c>
      <c r="D9" s="435">
        <v>12</v>
      </c>
      <c r="E9" s="435">
        <v>23</v>
      </c>
      <c r="F9" s="435">
        <v>3</v>
      </c>
      <c r="G9" s="435">
        <v>5</v>
      </c>
    </row>
    <row r="10" spans="1:10" ht="15.6" customHeight="1" x14ac:dyDescent="0.3">
      <c r="A10" s="49" t="s">
        <v>390</v>
      </c>
      <c r="B10" s="435">
        <v>0</v>
      </c>
      <c r="C10" s="435">
        <v>6</v>
      </c>
      <c r="D10" s="435">
        <v>10</v>
      </c>
      <c r="E10" s="435">
        <v>37</v>
      </c>
      <c r="F10" s="435">
        <v>14</v>
      </c>
      <c r="G10" s="435">
        <v>18</v>
      </c>
    </row>
    <row r="11" spans="1:10" ht="15.6" customHeight="1" x14ac:dyDescent="0.3">
      <c r="A11" s="49" t="s">
        <v>391</v>
      </c>
      <c r="B11" s="435">
        <v>7</v>
      </c>
      <c r="C11" s="435">
        <v>2</v>
      </c>
      <c r="D11" s="435">
        <v>8</v>
      </c>
      <c r="E11" s="435">
        <v>56</v>
      </c>
      <c r="F11" s="435">
        <v>4</v>
      </c>
      <c r="G11" s="435">
        <v>5</v>
      </c>
    </row>
    <row r="12" spans="1:10" ht="15.6" customHeight="1" x14ac:dyDescent="0.3">
      <c r="A12" s="49" t="s">
        <v>392</v>
      </c>
      <c r="B12" s="435">
        <v>3</v>
      </c>
      <c r="C12" s="435">
        <v>9</v>
      </c>
      <c r="D12" s="435">
        <v>6</v>
      </c>
      <c r="E12" s="435">
        <v>71</v>
      </c>
      <c r="F12" s="435">
        <v>5</v>
      </c>
      <c r="G12" s="435">
        <v>2</v>
      </c>
    </row>
    <row r="13" spans="1:10" ht="15.6" customHeight="1" x14ac:dyDescent="0.3">
      <c r="A13" s="49" t="s">
        <v>393</v>
      </c>
      <c r="B13" s="435">
        <v>1</v>
      </c>
      <c r="C13" s="435">
        <v>2</v>
      </c>
      <c r="D13" s="435">
        <v>1</v>
      </c>
      <c r="E13" s="435">
        <v>36</v>
      </c>
      <c r="F13" s="435">
        <v>3</v>
      </c>
      <c r="G13" s="435">
        <v>13</v>
      </c>
    </row>
    <row r="14" spans="1:10" ht="15.6" customHeight="1" x14ac:dyDescent="0.3">
      <c r="A14" s="49" t="s">
        <v>394</v>
      </c>
      <c r="B14" s="435">
        <v>3</v>
      </c>
      <c r="C14" s="435">
        <v>2</v>
      </c>
      <c r="D14" s="435">
        <v>1</v>
      </c>
      <c r="E14" s="435">
        <v>30</v>
      </c>
      <c r="F14" s="435">
        <v>5</v>
      </c>
      <c r="G14" s="435">
        <v>5</v>
      </c>
    </row>
    <row r="15" spans="1:10" ht="15.6" customHeight="1" x14ac:dyDescent="0.3">
      <c r="A15" s="49" t="s">
        <v>395</v>
      </c>
      <c r="B15" s="435">
        <v>7</v>
      </c>
      <c r="C15" s="435">
        <v>6</v>
      </c>
      <c r="D15" s="435">
        <v>2</v>
      </c>
      <c r="E15" s="435">
        <v>36</v>
      </c>
      <c r="F15" s="435">
        <v>4</v>
      </c>
      <c r="G15" s="435">
        <v>8</v>
      </c>
    </row>
    <row r="16" spans="1:10" ht="15.6" customHeight="1" x14ac:dyDescent="0.3">
      <c r="A16" s="49" t="s">
        <v>39</v>
      </c>
      <c r="B16" s="435">
        <v>6</v>
      </c>
      <c r="C16" s="435">
        <v>8</v>
      </c>
      <c r="D16" s="435">
        <v>12</v>
      </c>
      <c r="E16" s="435">
        <v>39</v>
      </c>
      <c r="F16" s="435">
        <v>3</v>
      </c>
      <c r="G16" s="435">
        <v>2</v>
      </c>
    </row>
    <row r="17" spans="1:7" ht="15.6" customHeight="1" x14ac:dyDescent="0.3">
      <c r="A17" s="49" t="s">
        <v>397</v>
      </c>
      <c r="B17" s="435">
        <v>5</v>
      </c>
      <c r="C17" s="435">
        <v>5</v>
      </c>
      <c r="D17" s="435">
        <v>6</v>
      </c>
      <c r="E17" s="435">
        <v>14</v>
      </c>
      <c r="F17" s="435">
        <v>5</v>
      </c>
      <c r="G17" s="435">
        <v>5</v>
      </c>
    </row>
    <row r="18" spans="1:7" ht="15.6" customHeight="1" x14ac:dyDescent="0.3">
      <c r="A18" s="49" t="s">
        <v>398</v>
      </c>
      <c r="B18" s="435">
        <v>1</v>
      </c>
      <c r="C18" s="435">
        <v>1</v>
      </c>
      <c r="D18" s="435">
        <v>2</v>
      </c>
      <c r="E18" s="435">
        <v>44</v>
      </c>
      <c r="F18" s="435">
        <v>33</v>
      </c>
      <c r="G18" s="435">
        <v>6</v>
      </c>
    </row>
    <row r="19" spans="1:7" ht="15.6" customHeight="1" x14ac:dyDescent="0.3">
      <c r="A19" s="49" t="s">
        <v>399</v>
      </c>
      <c r="B19" s="435">
        <v>2</v>
      </c>
      <c r="C19" s="435">
        <v>4</v>
      </c>
      <c r="D19" s="435">
        <v>4</v>
      </c>
      <c r="E19" s="435">
        <v>45</v>
      </c>
      <c r="F19" s="435">
        <v>20</v>
      </c>
      <c r="G19" s="435">
        <v>6</v>
      </c>
    </row>
    <row r="20" spans="1:7" ht="15.6" customHeight="1" x14ac:dyDescent="0.3">
      <c r="A20" s="321"/>
      <c r="B20" s="435"/>
      <c r="C20" s="435"/>
      <c r="D20" s="435"/>
      <c r="E20" s="435"/>
      <c r="F20" s="435"/>
      <c r="G20" s="435"/>
    </row>
    <row r="21" spans="1:7" ht="15.6" customHeight="1" x14ac:dyDescent="0.35">
      <c r="A21" s="363" t="s">
        <v>486</v>
      </c>
      <c r="B21" s="434">
        <f t="shared" ref="B21:G21" si="1">SUM(B22:B33)</f>
        <v>113</v>
      </c>
      <c r="C21" s="434">
        <f t="shared" si="1"/>
        <v>114</v>
      </c>
      <c r="D21" s="434">
        <f t="shared" si="1"/>
        <v>134</v>
      </c>
      <c r="E21" s="434">
        <f t="shared" si="1"/>
        <v>63</v>
      </c>
      <c r="F21" s="434">
        <f t="shared" si="1"/>
        <v>16</v>
      </c>
      <c r="G21" s="434">
        <f t="shared" si="1"/>
        <v>69</v>
      </c>
    </row>
    <row r="22" spans="1:7" ht="15.6" customHeight="1" x14ac:dyDescent="0.3">
      <c r="A22" s="49" t="s">
        <v>388</v>
      </c>
      <c r="B22" s="435">
        <v>3</v>
      </c>
      <c r="C22" s="435">
        <v>8</v>
      </c>
      <c r="D22" s="435">
        <v>20</v>
      </c>
      <c r="E22" s="435">
        <v>15</v>
      </c>
      <c r="F22" s="435">
        <v>1</v>
      </c>
      <c r="G22" s="435">
        <v>2</v>
      </c>
    </row>
    <row r="23" spans="1:7" ht="15.6" customHeight="1" x14ac:dyDescent="0.3">
      <c r="A23" s="49" t="s">
        <v>389</v>
      </c>
      <c r="B23" s="435">
        <v>3</v>
      </c>
      <c r="C23" s="435">
        <v>8</v>
      </c>
      <c r="D23" s="435">
        <v>16</v>
      </c>
      <c r="E23" s="435">
        <v>5</v>
      </c>
      <c r="F23" s="435">
        <v>0</v>
      </c>
      <c r="G23" s="435">
        <v>2</v>
      </c>
    </row>
    <row r="24" spans="1:7" ht="15.6" customHeight="1" x14ac:dyDescent="0.3">
      <c r="A24" s="49" t="s">
        <v>390</v>
      </c>
      <c r="B24" s="435">
        <v>12</v>
      </c>
      <c r="C24" s="435">
        <v>10</v>
      </c>
      <c r="D24" s="435">
        <v>11</v>
      </c>
      <c r="E24" s="435">
        <v>4</v>
      </c>
      <c r="F24" s="435">
        <v>3</v>
      </c>
      <c r="G24" s="435">
        <v>1</v>
      </c>
    </row>
    <row r="25" spans="1:7" ht="15.6" customHeight="1" x14ac:dyDescent="0.3">
      <c r="A25" s="49" t="s">
        <v>391</v>
      </c>
      <c r="B25" s="435">
        <v>7</v>
      </c>
      <c r="C25" s="435">
        <v>8</v>
      </c>
      <c r="D25" s="435">
        <v>15</v>
      </c>
      <c r="E25" s="435">
        <v>4</v>
      </c>
      <c r="F25" s="435">
        <v>3</v>
      </c>
      <c r="G25" s="435">
        <v>3</v>
      </c>
    </row>
    <row r="26" spans="1:7" ht="15.6" customHeight="1" x14ac:dyDescent="0.3">
      <c r="A26" s="49" t="s">
        <v>392</v>
      </c>
      <c r="B26" s="435">
        <v>11</v>
      </c>
      <c r="C26" s="435">
        <v>11</v>
      </c>
      <c r="D26" s="435">
        <v>11</v>
      </c>
      <c r="E26" s="435">
        <v>2</v>
      </c>
      <c r="F26" s="435">
        <v>0</v>
      </c>
      <c r="G26" s="435">
        <v>7</v>
      </c>
    </row>
    <row r="27" spans="1:7" ht="15.6" customHeight="1" x14ac:dyDescent="0.3">
      <c r="A27" s="49" t="s">
        <v>393</v>
      </c>
      <c r="B27" s="435">
        <v>6</v>
      </c>
      <c r="C27" s="435">
        <v>5</v>
      </c>
      <c r="D27" s="435">
        <v>11</v>
      </c>
      <c r="E27" s="435">
        <v>4</v>
      </c>
      <c r="F27" s="435">
        <v>1</v>
      </c>
      <c r="G27" s="435">
        <v>9</v>
      </c>
    </row>
    <row r="28" spans="1:7" ht="15.6" customHeight="1" x14ac:dyDescent="0.3">
      <c r="A28" s="49" t="s">
        <v>394</v>
      </c>
      <c r="B28" s="435">
        <v>9</v>
      </c>
      <c r="C28" s="435">
        <v>13</v>
      </c>
      <c r="D28" s="435">
        <v>9</v>
      </c>
      <c r="E28" s="435">
        <v>4</v>
      </c>
      <c r="F28" s="435">
        <v>3</v>
      </c>
      <c r="G28" s="435">
        <v>6</v>
      </c>
    </row>
    <row r="29" spans="1:7" ht="15.6" customHeight="1" x14ac:dyDescent="0.3">
      <c r="A29" s="49" t="s">
        <v>395</v>
      </c>
      <c r="B29" s="435">
        <v>16</v>
      </c>
      <c r="C29" s="435">
        <v>4</v>
      </c>
      <c r="D29" s="435">
        <v>8</v>
      </c>
      <c r="E29" s="435">
        <v>2</v>
      </c>
      <c r="F29" s="435">
        <v>2</v>
      </c>
      <c r="G29" s="435">
        <v>8</v>
      </c>
    </row>
    <row r="30" spans="1:7" ht="15.6" customHeight="1" x14ac:dyDescent="0.3">
      <c r="A30" s="49" t="s">
        <v>39</v>
      </c>
      <c r="B30" s="435">
        <v>16</v>
      </c>
      <c r="C30" s="435">
        <v>17</v>
      </c>
      <c r="D30" s="435">
        <v>10</v>
      </c>
      <c r="E30" s="435">
        <v>4</v>
      </c>
      <c r="F30" s="435">
        <v>0</v>
      </c>
      <c r="G30" s="435">
        <v>4</v>
      </c>
    </row>
    <row r="31" spans="1:7" ht="15.6" customHeight="1" x14ac:dyDescent="0.3">
      <c r="A31" s="49" t="s">
        <v>397</v>
      </c>
      <c r="B31" s="435">
        <v>11</v>
      </c>
      <c r="C31" s="435">
        <v>10</v>
      </c>
      <c r="D31" s="435">
        <v>5</v>
      </c>
      <c r="E31" s="435">
        <v>3</v>
      </c>
      <c r="F31" s="435">
        <v>0</v>
      </c>
      <c r="G31" s="435">
        <v>9</v>
      </c>
    </row>
    <row r="32" spans="1:7" ht="15.6" customHeight="1" x14ac:dyDescent="0.3">
      <c r="A32" s="49" t="s">
        <v>398</v>
      </c>
      <c r="B32" s="435">
        <v>11</v>
      </c>
      <c r="C32" s="435">
        <v>8</v>
      </c>
      <c r="D32" s="435">
        <v>8</v>
      </c>
      <c r="E32" s="435">
        <v>4</v>
      </c>
      <c r="F32" s="435">
        <v>3</v>
      </c>
      <c r="G32" s="435">
        <v>12</v>
      </c>
    </row>
    <row r="33" spans="1:7" ht="15.6" customHeight="1" x14ac:dyDescent="0.3">
      <c r="A33" s="49" t="s">
        <v>399</v>
      </c>
      <c r="B33" s="435">
        <v>8</v>
      </c>
      <c r="C33" s="435">
        <v>12</v>
      </c>
      <c r="D33" s="435">
        <v>10</v>
      </c>
      <c r="E33" s="435">
        <v>12</v>
      </c>
      <c r="F33" s="435">
        <v>0</v>
      </c>
      <c r="G33" s="435">
        <v>6</v>
      </c>
    </row>
    <row r="34" spans="1:7" s="207" customFormat="1" ht="6" customHeight="1" x14ac:dyDescent="0.3">
      <c r="A34" s="471"/>
      <c r="B34" s="465"/>
      <c r="C34" s="465"/>
      <c r="D34" s="465"/>
      <c r="E34" s="465"/>
      <c r="F34" s="465"/>
      <c r="G34" s="465"/>
    </row>
    <row r="35" spans="1:7" s="207" customFormat="1" ht="6.75" customHeight="1" x14ac:dyDescent="0.3">
      <c r="A35" s="472"/>
      <c r="B35" s="473"/>
      <c r="C35" s="473"/>
      <c r="D35" s="473"/>
      <c r="E35" s="473"/>
      <c r="F35" s="473"/>
      <c r="G35" s="473"/>
    </row>
    <row r="36" spans="1:7" ht="15.6" customHeight="1" x14ac:dyDescent="0.35">
      <c r="A36" s="363" t="s">
        <v>111</v>
      </c>
      <c r="B36" s="434">
        <f t="shared" ref="B36:G36" si="2">SUM(B37:B48)</f>
        <v>2540</v>
      </c>
      <c r="C36" s="434">
        <f t="shared" si="2"/>
        <v>2653</v>
      </c>
      <c r="D36" s="434">
        <f t="shared" si="2"/>
        <v>2831</v>
      </c>
      <c r="E36" s="434">
        <f t="shared" si="2"/>
        <v>3664</v>
      </c>
      <c r="F36" s="434">
        <f t="shared" si="2"/>
        <v>2783</v>
      </c>
      <c r="G36" s="434">
        <f t="shared" si="2"/>
        <v>2824</v>
      </c>
    </row>
    <row r="37" spans="1:7" ht="15.6" customHeight="1" x14ac:dyDescent="0.3">
      <c r="A37" s="49" t="s">
        <v>388</v>
      </c>
      <c r="B37" s="435">
        <v>139</v>
      </c>
      <c r="C37" s="435">
        <f>SUM('T3.7'!C8+'T3.7'!C22+'T3.7'!C36+'T3.7 continued'!C8+'T3.7 continued'!C22)</f>
        <v>282</v>
      </c>
      <c r="D37" s="435">
        <f>SUM('T3.7'!D8+'T3.7'!D22+'T3.7'!D36+'T3.7 continued'!D8+'T3.7 continued'!D22)</f>
        <v>270</v>
      </c>
      <c r="E37" s="435">
        <f>SUM('T3.7'!E8+'T3.7'!E22+'T3.7'!E36+'T3.7 continued'!E8+'T3.7 continued'!E22)</f>
        <v>252</v>
      </c>
      <c r="F37" s="435">
        <f>SUM('T3.7'!F8+'T3.7'!F22+'T3.7'!F36+'T3.7 continued'!F8+'T3.7 continued'!F22)</f>
        <v>401</v>
      </c>
      <c r="G37" s="435">
        <f>SUM('T3.7'!G8+'T3.7'!G22+'T3.7'!G36+'T3.7 continued'!G8+'T3.7 continued'!G22)</f>
        <v>464</v>
      </c>
    </row>
    <row r="38" spans="1:7" ht="15.6" customHeight="1" x14ac:dyDescent="0.3">
      <c r="A38" s="49" t="s">
        <v>389</v>
      </c>
      <c r="B38" s="435">
        <v>174</v>
      </c>
      <c r="C38" s="435">
        <f>SUM('T3.7'!C9+'T3.7'!C23+'T3.7'!C37+'T3.7 continued'!C9+'T3.7 continued'!C23)</f>
        <v>189</v>
      </c>
      <c r="D38" s="435">
        <f>SUM('T3.7'!D9+'T3.7'!D23+'T3.7'!D37+'T3.7 continued'!D9+'T3.7 continued'!D23)</f>
        <v>258</v>
      </c>
      <c r="E38" s="435">
        <f>SUM('T3.7'!E9+'T3.7'!E23+'T3.7'!E37+'T3.7 continued'!E9+'T3.7 continued'!E23)</f>
        <v>257</v>
      </c>
      <c r="F38" s="435">
        <f>SUM('T3.7'!F9+'T3.7'!F23+'T3.7'!F37+'T3.7 continued'!F9+'T3.7 continued'!F23)</f>
        <v>187</v>
      </c>
      <c r="G38" s="435">
        <f>SUM('T3.7'!G9+'T3.7'!G23+'T3.7'!G37+'T3.7 continued'!G9+'T3.7 continued'!G23)</f>
        <v>298</v>
      </c>
    </row>
    <row r="39" spans="1:7" ht="15.6" customHeight="1" x14ac:dyDescent="0.3">
      <c r="A39" s="49" t="s">
        <v>390</v>
      </c>
      <c r="B39" s="435">
        <v>353</v>
      </c>
      <c r="C39" s="435">
        <f>SUM('T3.7'!C10+'T3.7'!C24+'T3.7'!C38+'T3.7 continued'!C10+'T3.7 continued'!C24)</f>
        <v>282</v>
      </c>
      <c r="D39" s="435">
        <f>SUM('T3.7'!D10+'T3.7'!D24+'T3.7'!D38+'T3.7 continued'!D10+'T3.7 continued'!D24)</f>
        <v>239</v>
      </c>
      <c r="E39" s="435">
        <f>SUM('T3.7'!E10+'T3.7'!E24+'T3.7'!E38+'T3.7 continued'!E10+'T3.7 continued'!E24)</f>
        <v>214</v>
      </c>
      <c r="F39" s="435">
        <f>SUM('T3.7'!F10+'T3.7'!F24+'T3.7'!F38+'T3.7 continued'!F10+'T3.7 continued'!F24)</f>
        <v>276</v>
      </c>
      <c r="G39" s="435">
        <f>SUM('T3.7'!G10+'T3.7'!G24+'T3.7'!G38+'T3.7 continued'!G10+'T3.7 continued'!G24)</f>
        <v>396</v>
      </c>
    </row>
    <row r="40" spans="1:7" ht="15.6" customHeight="1" x14ac:dyDescent="0.3">
      <c r="A40" s="49" t="s">
        <v>391</v>
      </c>
      <c r="B40" s="435">
        <v>213</v>
      </c>
      <c r="C40" s="435">
        <f>SUM('T3.7'!C11+'T3.7'!C25+'T3.7'!C39+'T3.7 continued'!C11+'T3.7 continued'!C25)</f>
        <v>193</v>
      </c>
      <c r="D40" s="435">
        <f>SUM('T3.7'!D11+'T3.7'!D25+'T3.7'!D39+'T3.7 continued'!D11+'T3.7 continued'!D25)</f>
        <v>335</v>
      </c>
      <c r="E40" s="435">
        <f>SUM('T3.7'!E11+'T3.7'!E25+'T3.7'!E39+'T3.7 continued'!E11+'T3.7 continued'!E25)</f>
        <v>287</v>
      </c>
      <c r="F40" s="435">
        <f>SUM('T3.7'!F11+'T3.7'!F25+'T3.7'!F39+'T3.7 continued'!F11+'T3.7 continued'!F25)</f>
        <v>282</v>
      </c>
      <c r="G40" s="435">
        <f>SUM('T3.7'!G11+'T3.7'!G25+'T3.7'!G39+'T3.7 continued'!G11+'T3.7 continued'!G25)</f>
        <v>197</v>
      </c>
    </row>
    <row r="41" spans="1:7" ht="15.6" customHeight="1" x14ac:dyDescent="0.3">
      <c r="A41" s="49" t="s">
        <v>392</v>
      </c>
      <c r="B41" s="435">
        <v>263</v>
      </c>
      <c r="C41" s="435">
        <f>SUM('T3.7'!C12+'T3.7'!C26+'T3.7'!C40+'T3.7 continued'!C12+'T3.7 continued'!C26)</f>
        <v>182</v>
      </c>
      <c r="D41" s="435">
        <f>SUM('T3.7'!D12+'T3.7'!D26+'T3.7'!D40+'T3.7 continued'!D12+'T3.7 continued'!D26)</f>
        <v>173</v>
      </c>
      <c r="E41" s="435">
        <f>SUM('T3.7'!E12+'T3.7'!E26+'T3.7'!E40+'T3.7 continued'!E12+'T3.7 continued'!E26)</f>
        <v>221</v>
      </c>
      <c r="F41" s="435">
        <f>SUM('T3.7'!F12+'T3.7'!F26+'T3.7'!F40+'T3.7 continued'!F12+'T3.7 continued'!F26)</f>
        <v>117</v>
      </c>
      <c r="G41" s="435">
        <f>SUM('T3.7'!G12+'T3.7'!G26+'T3.7'!G40+'T3.7 continued'!G12+'T3.7 continued'!G26)</f>
        <v>123</v>
      </c>
    </row>
    <row r="42" spans="1:7" ht="15.6" customHeight="1" x14ac:dyDescent="0.3">
      <c r="A42" s="49" t="s">
        <v>393</v>
      </c>
      <c r="B42" s="435">
        <v>63</v>
      </c>
      <c r="C42" s="435">
        <f>SUM('T3.7'!C13+'T3.7'!C27+'T3.7'!C41+'T3.7 continued'!C13+'T3.7 continued'!C27)</f>
        <v>152</v>
      </c>
      <c r="D42" s="435">
        <f>SUM('T3.7'!D13+'T3.7'!D27+'T3.7'!D41+'T3.7 continued'!D13+'T3.7 continued'!D27)</f>
        <v>173</v>
      </c>
      <c r="E42" s="435">
        <f>SUM('T3.7'!E13+'T3.7'!E27+'T3.7'!E41+'T3.7 continued'!E13+'T3.7 continued'!E27)</f>
        <v>288</v>
      </c>
      <c r="F42" s="435">
        <f>SUM('T3.7'!F13+'T3.7'!F27+'T3.7'!F41+'T3.7 continued'!F13+'T3.7 continued'!F27)</f>
        <v>226</v>
      </c>
      <c r="G42" s="435">
        <f>SUM('T3.7'!G13+'T3.7'!G27+'T3.7'!G41+'T3.7 continued'!G13+'T3.7 continued'!G27)</f>
        <v>273</v>
      </c>
    </row>
    <row r="43" spans="1:7" ht="15.6" customHeight="1" x14ac:dyDescent="0.3">
      <c r="A43" s="49" t="s">
        <v>394</v>
      </c>
      <c r="B43" s="435">
        <v>163</v>
      </c>
      <c r="C43" s="435">
        <f>SUM('T3.7'!C14+'T3.7'!C28+'T3.7'!C42+'T3.7 continued'!C14+'T3.7 continued'!C28)</f>
        <v>217</v>
      </c>
      <c r="D43" s="435">
        <f>SUM('T3.7'!D14+'T3.7'!D28+'T3.7'!D42+'T3.7 continued'!D14+'T3.7 continued'!D28)</f>
        <v>156</v>
      </c>
      <c r="E43" s="435">
        <f>SUM('T3.7'!E14+'T3.7'!E28+'T3.7'!E42+'T3.7 continued'!E14+'T3.7 continued'!E28)</f>
        <v>349</v>
      </c>
      <c r="F43" s="435">
        <f>SUM('T3.7'!F14+'T3.7'!F28+'T3.7'!F42+'T3.7 continued'!F14+'T3.7 continued'!F28)</f>
        <v>186</v>
      </c>
      <c r="G43" s="435">
        <f>SUM('T3.7'!G14+'T3.7'!G28+'T3.7'!G42+'T3.7 continued'!G14+'T3.7 continued'!G28)</f>
        <v>200</v>
      </c>
    </row>
    <row r="44" spans="1:7" ht="15.6" customHeight="1" x14ac:dyDescent="0.3">
      <c r="A44" s="49" t="s">
        <v>395</v>
      </c>
      <c r="B44" s="435">
        <v>256</v>
      </c>
      <c r="C44" s="435">
        <f>SUM('T3.7'!C15+'T3.7'!C29+'T3.7'!C43+'T3.7 continued'!C15+'T3.7 continued'!C29)</f>
        <v>246</v>
      </c>
      <c r="D44" s="435">
        <f>SUM('T3.7'!D15+'T3.7'!D29+'T3.7'!D43+'T3.7 continued'!D15+'T3.7 continued'!D29)</f>
        <v>228</v>
      </c>
      <c r="E44" s="435">
        <f>SUM('T3.7'!E15+'T3.7'!E29+'T3.7'!E43+'T3.7 continued'!E15+'T3.7 continued'!E29)</f>
        <v>341</v>
      </c>
      <c r="F44" s="435">
        <f>SUM('T3.7'!F15+'T3.7'!F29+'T3.7'!F43+'T3.7 continued'!F15+'T3.7 continued'!F29)</f>
        <v>202</v>
      </c>
      <c r="G44" s="435">
        <f>SUM('T3.7'!G15+'T3.7'!G29+'T3.7'!G43+'T3.7 continued'!G15+'T3.7 continued'!G29)</f>
        <v>213</v>
      </c>
    </row>
    <row r="45" spans="1:7" ht="15.6" customHeight="1" x14ac:dyDescent="0.3">
      <c r="A45" s="49" t="s">
        <v>39</v>
      </c>
      <c r="B45" s="435">
        <v>211</v>
      </c>
      <c r="C45" s="435">
        <f>SUM('T3.7'!C16+'T3.7'!C30+'T3.7'!C44+'T3.7 continued'!C16+'T3.7 continued'!C30)</f>
        <v>244</v>
      </c>
      <c r="D45" s="435">
        <f>SUM('T3.7'!D16+'T3.7'!D30+'T3.7'!D44+'T3.7 continued'!D16+'T3.7 continued'!D30)</f>
        <v>307</v>
      </c>
      <c r="E45" s="435">
        <f>SUM('T3.7'!E16+'T3.7'!E30+'T3.7'!E44+'T3.7 continued'!E16+'T3.7 continued'!E30)</f>
        <v>392</v>
      </c>
      <c r="F45" s="435">
        <f>SUM('T3.7'!F16+'T3.7'!F30+'T3.7'!F44+'T3.7 continued'!F16+'T3.7 continued'!F30)</f>
        <v>166</v>
      </c>
      <c r="G45" s="435">
        <f>SUM('T3.7'!G16+'T3.7'!G30+'T3.7'!G44+'T3.7 continued'!G16+'T3.7 continued'!G30)</f>
        <v>148</v>
      </c>
    </row>
    <row r="46" spans="1:7" ht="15.6" customHeight="1" x14ac:dyDescent="0.3">
      <c r="A46" s="49" t="s">
        <v>397</v>
      </c>
      <c r="B46" s="435">
        <v>204</v>
      </c>
      <c r="C46" s="435">
        <f>SUM('T3.7'!C17+'T3.7'!C31+'T3.7'!C45+'T3.7 continued'!C17+'T3.7 continued'!C31)</f>
        <v>237</v>
      </c>
      <c r="D46" s="435">
        <f>SUM('T3.7'!D17+'T3.7'!D31+'T3.7'!D45+'T3.7 continued'!D17+'T3.7 continued'!D31)</f>
        <v>170</v>
      </c>
      <c r="E46" s="435">
        <f>SUM('T3.7'!E17+'T3.7'!E31+'T3.7'!E45+'T3.7 continued'!E17+'T3.7 continued'!E31)</f>
        <v>274</v>
      </c>
      <c r="F46" s="435">
        <f>SUM('T3.7'!F17+'T3.7'!F31+'T3.7'!F45+'T3.7 continued'!F17+'T3.7 continued'!F31)</f>
        <v>155</v>
      </c>
      <c r="G46" s="435">
        <f>SUM('T3.7'!G17+'T3.7'!G31+'T3.7'!G45+'T3.7 continued'!G17+'T3.7 continued'!G31)</f>
        <v>178</v>
      </c>
    </row>
    <row r="47" spans="1:7" ht="15.6" customHeight="1" x14ac:dyDescent="0.3">
      <c r="A47" s="49" t="s">
        <v>398</v>
      </c>
      <c r="B47" s="435">
        <v>239</v>
      </c>
      <c r="C47" s="435">
        <f>SUM('T3.7'!C18+'T3.7'!C32+'T3.7'!C46+'T3.7 continued'!C18+'T3.7 continued'!C32)</f>
        <v>223</v>
      </c>
      <c r="D47" s="435">
        <f>SUM('T3.7'!D18+'T3.7'!D32+'T3.7'!D46+'T3.7 continued'!D18+'T3.7 continued'!D32)</f>
        <v>260</v>
      </c>
      <c r="E47" s="435">
        <f>SUM('T3.7'!E18+'T3.7'!E32+'T3.7'!E46+'T3.7 continued'!E18+'T3.7 continued'!E32)</f>
        <v>364</v>
      </c>
      <c r="F47" s="435">
        <f>SUM('T3.7'!F18+'T3.7'!F32+'T3.7'!F46+'T3.7 continued'!F18+'T3.7 continued'!F32)</f>
        <v>255</v>
      </c>
      <c r="G47" s="435">
        <f>SUM('T3.7'!G18+'T3.7'!G32+'T3.7'!G46+'T3.7 continued'!G18+'T3.7 continued'!G32)</f>
        <v>180</v>
      </c>
    </row>
    <row r="48" spans="1:7" ht="15.6" customHeight="1" x14ac:dyDescent="0.3">
      <c r="A48" s="49" t="s">
        <v>399</v>
      </c>
      <c r="B48" s="435">
        <v>262</v>
      </c>
      <c r="C48" s="435">
        <f>SUM('T3.7'!C19+'T3.7'!C33+'T3.7'!C47+'T3.7 continued'!C19+'T3.7 continued'!C33)</f>
        <v>206</v>
      </c>
      <c r="D48" s="435">
        <f>SUM('T3.7'!D19+'T3.7'!D33+'T3.7'!D47+'T3.7 continued'!D19+'T3.7 continued'!D33)</f>
        <v>262</v>
      </c>
      <c r="E48" s="435">
        <f>SUM('T3.7'!E19+'T3.7'!E33+'T3.7'!E47+'T3.7 continued'!E19+'T3.7 continued'!E33)</f>
        <v>425</v>
      </c>
      <c r="F48" s="435">
        <f>SUM('T3.7'!F19+'T3.7'!F33+'T3.7'!F47+'T3.7 continued'!F19+'T3.7 continued'!F33)</f>
        <v>330</v>
      </c>
      <c r="G48" s="435">
        <f>SUM('T3.7'!G19+'T3.7'!G33+'T3.7'!G47+'T3.7 continued'!G19+'T3.7 continued'!G33)</f>
        <v>154</v>
      </c>
    </row>
    <row r="49" spans="1:7" s="207" customFormat="1" ht="5.0999999999999996" customHeight="1" x14ac:dyDescent="0.3">
      <c r="A49" s="440"/>
      <c r="B49" s="466"/>
      <c r="C49" s="466"/>
      <c r="D49" s="466"/>
      <c r="E49" s="466"/>
      <c r="F49" s="466"/>
      <c r="G49" s="466"/>
    </row>
    <row r="50" spans="1:7" ht="17.25" customHeight="1" x14ac:dyDescent="0.3">
      <c r="A50" s="321"/>
      <c r="B50" s="209"/>
      <c r="C50" s="209"/>
      <c r="D50" s="209"/>
      <c r="E50" s="467"/>
      <c r="F50" s="467"/>
      <c r="G50" s="467"/>
    </row>
    <row r="51" spans="1:7" ht="17.25" customHeight="1" x14ac:dyDescent="0.3">
      <c r="A51" s="321"/>
      <c r="B51" s="209"/>
      <c r="C51" s="209"/>
      <c r="D51" s="209"/>
      <c r="E51" s="209"/>
      <c r="F51" s="442"/>
      <c r="G51" s="442" t="s">
        <v>447</v>
      </c>
    </row>
    <row r="52" spans="1:7" ht="17.25" customHeight="1" x14ac:dyDescent="0.3">
      <c r="A52" s="321"/>
      <c r="B52" s="285"/>
      <c r="C52" s="285"/>
      <c r="D52" s="285"/>
      <c r="E52" s="285"/>
      <c r="F52" s="443"/>
      <c r="G52" s="443" t="s">
        <v>448</v>
      </c>
    </row>
    <row r="53" spans="1:7" s="218" customFormat="1" x14ac:dyDescent="0.3">
      <c r="A53" s="322"/>
    </row>
    <row r="65" spans="2:7" x14ac:dyDescent="0.3">
      <c r="B65" s="444"/>
      <c r="C65" s="444"/>
      <c r="F65" s="444"/>
      <c r="G65" s="444"/>
    </row>
    <row r="66" spans="2:7" x14ac:dyDescent="0.3">
      <c r="B66" s="444"/>
      <c r="C66" s="444"/>
      <c r="F66" s="444"/>
      <c r="G66" s="444"/>
    </row>
    <row r="67" spans="2:7" x14ac:dyDescent="0.3">
      <c r="F67" s="444"/>
      <c r="G67" s="444"/>
    </row>
  </sheetData>
  <sheetProtection selectLockedCells="1" selectUnlockedCells="1"/>
  <mergeCells count="1">
    <mergeCell ref="B4:G4"/>
  </mergeCells>
  <printOptions horizontalCentered="1"/>
  <pageMargins left="0.7" right="0.7" top="0.75" bottom="0.75" header="0.3" footer="0.3"/>
  <pageSetup paperSize="9" scale="70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35739-CAB1-44F2-B694-F1FC87824A50}">
  <dimension ref="A1:N84"/>
  <sheetViews>
    <sheetView view="pageBreakPreview" zoomScale="80" zoomScaleSheetLayoutView="80" workbookViewId="0">
      <selection activeCell="D39" sqref="D39"/>
    </sheetView>
  </sheetViews>
  <sheetFormatPr defaultColWidth="9.109375" defaultRowHeight="17.399999999999999" x14ac:dyDescent="0.35"/>
  <cols>
    <col min="1" max="1" width="57.33203125" style="348" customWidth="1"/>
    <col min="2" max="7" width="11.33203125" style="448" customWidth="1"/>
    <col min="8" max="256" width="9.109375" style="348"/>
    <col min="257" max="257" width="57.33203125" style="348" customWidth="1"/>
    <col min="258" max="263" width="11.33203125" style="348" customWidth="1"/>
    <col min="264" max="512" width="9.109375" style="348"/>
    <col min="513" max="513" width="57.33203125" style="348" customWidth="1"/>
    <col min="514" max="519" width="11.33203125" style="348" customWidth="1"/>
    <col min="520" max="768" width="9.109375" style="348"/>
    <col min="769" max="769" width="57.33203125" style="348" customWidth="1"/>
    <col min="770" max="775" width="11.33203125" style="348" customWidth="1"/>
    <col min="776" max="1024" width="9.109375" style="348"/>
    <col min="1025" max="1025" width="57.33203125" style="348" customWidth="1"/>
    <col min="1026" max="1031" width="11.33203125" style="348" customWidth="1"/>
    <col min="1032" max="1280" width="9.109375" style="348"/>
    <col min="1281" max="1281" width="57.33203125" style="348" customWidth="1"/>
    <col min="1282" max="1287" width="11.33203125" style="348" customWidth="1"/>
    <col min="1288" max="1536" width="9.109375" style="348"/>
    <col min="1537" max="1537" width="57.33203125" style="348" customWidth="1"/>
    <col min="1538" max="1543" width="11.33203125" style="348" customWidth="1"/>
    <col min="1544" max="1792" width="9.109375" style="348"/>
    <col min="1793" max="1793" width="57.33203125" style="348" customWidth="1"/>
    <col min="1794" max="1799" width="11.33203125" style="348" customWidth="1"/>
    <col min="1800" max="2048" width="9.109375" style="348"/>
    <col min="2049" max="2049" width="57.33203125" style="348" customWidth="1"/>
    <col min="2050" max="2055" width="11.33203125" style="348" customWidth="1"/>
    <col min="2056" max="2304" width="9.109375" style="348"/>
    <col min="2305" max="2305" width="57.33203125" style="348" customWidth="1"/>
    <col min="2306" max="2311" width="11.33203125" style="348" customWidth="1"/>
    <col min="2312" max="2560" width="9.109375" style="348"/>
    <col min="2561" max="2561" width="57.33203125" style="348" customWidth="1"/>
    <col min="2562" max="2567" width="11.33203125" style="348" customWidth="1"/>
    <col min="2568" max="2816" width="9.109375" style="348"/>
    <col min="2817" max="2817" width="57.33203125" style="348" customWidth="1"/>
    <col min="2818" max="2823" width="11.33203125" style="348" customWidth="1"/>
    <col min="2824" max="3072" width="9.109375" style="348"/>
    <col min="3073" max="3073" width="57.33203125" style="348" customWidth="1"/>
    <col min="3074" max="3079" width="11.33203125" style="348" customWidth="1"/>
    <col min="3080" max="3328" width="9.109375" style="348"/>
    <col min="3329" max="3329" width="57.33203125" style="348" customWidth="1"/>
    <col min="3330" max="3335" width="11.33203125" style="348" customWidth="1"/>
    <col min="3336" max="3584" width="9.109375" style="348"/>
    <col min="3585" max="3585" width="57.33203125" style="348" customWidth="1"/>
    <col min="3586" max="3591" width="11.33203125" style="348" customWidth="1"/>
    <col min="3592" max="3840" width="9.109375" style="348"/>
    <col min="3841" max="3841" width="57.33203125" style="348" customWidth="1"/>
    <col min="3842" max="3847" width="11.33203125" style="348" customWidth="1"/>
    <col min="3848" max="4096" width="9.109375" style="348"/>
    <col min="4097" max="4097" width="57.33203125" style="348" customWidth="1"/>
    <col min="4098" max="4103" width="11.33203125" style="348" customWidth="1"/>
    <col min="4104" max="4352" width="9.109375" style="348"/>
    <col min="4353" max="4353" width="57.33203125" style="348" customWidth="1"/>
    <col min="4354" max="4359" width="11.33203125" style="348" customWidth="1"/>
    <col min="4360" max="4608" width="9.109375" style="348"/>
    <col min="4609" max="4609" width="57.33203125" style="348" customWidth="1"/>
    <col min="4610" max="4615" width="11.33203125" style="348" customWidth="1"/>
    <col min="4616" max="4864" width="9.109375" style="348"/>
    <col min="4865" max="4865" width="57.33203125" style="348" customWidth="1"/>
    <col min="4866" max="4871" width="11.33203125" style="348" customWidth="1"/>
    <col min="4872" max="5120" width="9.109375" style="348"/>
    <col min="5121" max="5121" width="57.33203125" style="348" customWidth="1"/>
    <col min="5122" max="5127" width="11.33203125" style="348" customWidth="1"/>
    <col min="5128" max="5376" width="9.109375" style="348"/>
    <col min="5377" max="5377" width="57.33203125" style="348" customWidth="1"/>
    <col min="5378" max="5383" width="11.33203125" style="348" customWidth="1"/>
    <col min="5384" max="5632" width="9.109375" style="348"/>
    <col min="5633" max="5633" width="57.33203125" style="348" customWidth="1"/>
    <col min="5634" max="5639" width="11.33203125" style="348" customWidth="1"/>
    <col min="5640" max="5888" width="9.109375" style="348"/>
    <col min="5889" max="5889" width="57.33203125" style="348" customWidth="1"/>
    <col min="5890" max="5895" width="11.33203125" style="348" customWidth="1"/>
    <col min="5896" max="6144" width="9.109375" style="348"/>
    <col min="6145" max="6145" width="57.33203125" style="348" customWidth="1"/>
    <col min="6146" max="6151" width="11.33203125" style="348" customWidth="1"/>
    <col min="6152" max="6400" width="9.109375" style="348"/>
    <col min="6401" max="6401" width="57.33203125" style="348" customWidth="1"/>
    <col min="6402" max="6407" width="11.33203125" style="348" customWidth="1"/>
    <col min="6408" max="6656" width="9.109375" style="348"/>
    <col min="6657" max="6657" width="57.33203125" style="348" customWidth="1"/>
    <col min="6658" max="6663" width="11.33203125" style="348" customWidth="1"/>
    <col min="6664" max="6912" width="9.109375" style="348"/>
    <col min="6913" max="6913" width="57.33203125" style="348" customWidth="1"/>
    <col min="6914" max="6919" width="11.33203125" style="348" customWidth="1"/>
    <col min="6920" max="7168" width="9.109375" style="348"/>
    <col min="7169" max="7169" width="57.33203125" style="348" customWidth="1"/>
    <col min="7170" max="7175" width="11.33203125" style="348" customWidth="1"/>
    <col min="7176" max="7424" width="9.109375" style="348"/>
    <col min="7425" max="7425" width="57.33203125" style="348" customWidth="1"/>
    <col min="7426" max="7431" width="11.33203125" style="348" customWidth="1"/>
    <col min="7432" max="7680" width="9.109375" style="348"/>
    <col min="7681" max="7681" width="57.33203125" style="348" customWidth="1"/>
    <col min="7682" max="7687" width="11.33203125" style="348" customWidth="1"/>
    <col min="7688" max="7936" width="9.109375" style="348"/>
    <col min="7937" max="7937" width="57.33203125" style="348" customWidth="1"/>
    <col min="7938" max="7943" width="11.33203125" style="348" customWidth="1"/>
    <col min="7944" max="8192" width="9.109375" style="348"/>
    <col min="8193" max="8193" width="57.33203125" style="348" customWidth="1"/>
    <col min="8194" max="8199" width="11.33203125" style="348" customWidth="1"/>
    <col min="8200" max="8448" width="9.109375" style="348"/>
    <col min="8449" max="8449" width="57.33203125" style="348" customWidth="1"/>
    <col min="8450" max="8455" width="11.33203125" style="348" customWidth="1"/>
    <col min="8456" max="8704" width="9.109375" style="348"/>
    <col min="8705" max="8705" width="57.33203125" style="348" customWidth="1"/>
    <col min="8706" max="8711" width="11.33203125" style="348" customWidth="1"/>
    <col min="8712" max="8960" width="9.109375" style="348"/>
    <col min="8961" max="8961" width="57.33203125" style="348" customWidth="1"/>
    <col min="8962" max="8967" width="11.33203125" style="348" customWidth="1"/>
    <col min="8968" max="9216" width="9.109375" style="348"/>
    <col min="9217" max="9217" width="57.33203125" style="348" customWidth="1"/>
    <col min="9218" max="9223" width="11.33203125" style="348" customWidth="1"/>
    <col min="9224" max="9472" width="9.109375" style="348"/>
    <col min="9473" max="9473" width="57.33203125" style="348" customWidth="1"/>
    <col min="9474" max="9479" width="11.33203125" style="348" customWidth="1"/>
    <col min="9480" max="9728" width="9.109375" style="348"/>
    <col min="9729" max="9729" width="57.33203125" style="348" customWidth="1"/>
    <col min="9730" max="9735" width="11.33203125" style="348" customWidth="1"/>
    <col min="9736" max="9984" width="9.109375" style="348"/>
    <col min="9985" max="9985" width="57.33203125" style="348" customWidth="1"/>
    <col min="9986" max="9991" width="11.33203125" style="348" customWidth="1"/>
    <col min="9992" max="10240" width="9.109375" style="348"/>
    <col min="10241" max="10241" width="57.33203125" style="348" customWidth="1"/>
    <col min="10242" max="10247" width="11.33203125" style="348" customWidth="1"/>
    <col min="10248" max="10496" width="9.109375" style="348"/>
    <col min="10497" max="10497" width="57.33203125" style="348" customWidth="1"/>
    <col min="10498" max="10503" width="11.33203125" style="348" customWidth="1"/>
    <col min="10504" max="10752" width="9.109375" style="348"/>
    <col min="10753" max="10753" width="57.33203125" style="348" customWidth="1"/>
    <col min="10754" max="10759" width="11.33203125" style="348" customWidth="1"/>
    <col min="10760" max="11008" width="9.109375" style="348"/>
    <col min="11009" max="11009" width="57.33203125" style="348" customWidth="1"/>
    <col min="11010" max="11015" width="11.33203125" style="348" customWidth="1"/>
    <col min="11016" max="11264" width="9.109375" style="348"/>
    <col min="11265" max="11265" width="57.33203125" style="348" customWidth="1"/>
    <col min="11266" max="11271" width="11.33203125" style="348" customWidth="1"/>
    <col min="11272" max="11520" width="9.109375" style="348"/>
    <col min="11521" max="11521" width="57.33203125" style="348" customWidth="1"/>
    <col min="11522" max="11527" width="11.33203125" style="348" customWidth="1"/>
    <col min="11528" max="11776" width="9.109375" style="348"/>
    <col min="11777" max="11777" width="57.33203125" style="348" customWidth="1"/>
    <col min="11778" max="11783" width="11.33203125" style="348" customWidth="1"/>
    <col min="11784" max="12032" width="9.109375" style="348"/>
    <col min="12033" max="12033" width="57.33203125" style="348" customWidth="1"/>
    <col min="12034" max="12039" width="11.33203125" style="348" customWidth="1"/>
    <col min="12040" max="12288" width="9.109375" style="348"/>
    <col min="12289" max="12289" width="57.33203125" style="348" customWidth="1"/>
    <col min="12290" max="12295" width="11.33203125" style="348" customWidth="1"/>
    <col min="12296" max="12544" width="9.109375" style="348"/>
    <col min="12545" max="12545" width="57.33203125" style="348" customWidth="1"/>
    <col min="12546" max="12551" width="11.33203125" style="348" customWidth="1"/>
    <col min="12552" max="12800" width="9.109375" style="348"/>
    <col min="12801" max="12801" width="57.33203125" style="348" customWidth="1"/>
    <col min="12802" max="12807" width="11.33203125" style="348" customWidth="1"/>
    <col min="12808" max="13056" width="9.109375" style="348"/>
    <col min="13057" max="13057" width="57.33203125" style="348" customWidth="1"/>
    <col min="13058" max="13063" width="11.33203125" style="348" customWidth="1"/>
    <col min="13064" max="13312" width="9.109375" style="348"/>
    <col min="13313" max="13313" width="57.33203125" style="348" customWidth="1"/>
    <col min="13314" max="13319" width="11.33203125" style="348" customWidth="1"/>
    <col min="13320" max="13568" width="9.109375" style="348"/>
    <col min="13569" max="13569" width="57.33203125" style="348" customWidth="1"/>
    <col min="13570" max="13575" width="11.33203125" style="348" customWidth="1"/>
    <col min="13576" max="13824" width="9.109375" style="348"/>
    <col min="13825" max="13825" width="57.33203125" style="348" customWidth="1"/>
    <col min="13826" max="13831" width="11.33203125" style="348" customWidth="1"/>
    <col min="13832" max="14080" width="9.109375" style="348"/>
    <col min="14081" max="14081" width="57.33203125" style="348" customWidth="1"/>
    <col min="14082" max="14087" width="11.33203125" style="348" customWidth="1"/>
    <col min="14088" max="14336" width="9.109375" style="348"/>
    <col min="14337" max="14337" width="57.33203125" style="348" customWidth="1"/>
    <col min="14338" max="14343" width="11.33203125" style="348" customWidth="1"/>
    <col min="14344" max="14592" width="9.109375" style="348"/>
    <col min="14593" max="14593" width="57.33203125" style="348" customWidth="1"/>
    <col min="14594" max="14599" width="11.33203125" style="348" customWidth="1"/>
    <col min="14600" max="14848" width="9.109375" style="348"/>
    <col min="14849" max="14849" width="57.33203125" style="348" customWidth="1"/>
    <col min="14850" max="14855" width="11.33203125" style="348" customWidth="1"/>
    <col min="14856" max="15104" width="9.109375" style="348"/>
    <col min="15105" max="15105" width="57.33203125" style="348" customWidth="1"/>
    <col min="15106" max="15111" width="11.33203125" style="348" customWidth="1"/>
    <col min="15112" max="15360" width="9.109375" style="348"/>
    <col min="15361" max="15361" width="57.33203125" style="348" customWidth="1"/>
    <col min="15362" max="15367" width="11.33203125" style="348" customWidth="1"/>
    <col min="15368" max="15616" width="9.109375" style="348"/>
    <col min="15617" max="15617" width="57.33203125" style="348" customWidth="1"/>
    <col min="15618" max="15623" width="11.33203125" style="348" customWidth="1"/>
    <col min="15624" max="15872" width="9.109375" style="348"/>
    <col min="15873" max="15873" width="57.33203125" style="348" customWidth="1"/>
    <col min="15874" max="15879" width="11.33203125" style="348" customWidth="1"/>
    <col min="15880" max="16128" width="9.109375" style="348"/>
    <col min="16129" max="16129" width="57.33203125" style="348" customWidth="1"/>
    <col min="16130" max="16135" width="11.33203125" style="348" customWidth="1"/>
    <col min="16136" max="16384" width="9.109375" style="348"/>
  </cols>
  <sheetData>
    <row r="1" spans="1:13" ht="18.75" customHeight="1" x14ac:dyDescent="0.35">
      <c r="A1" s="72" t="s">
        <v>487</v>
      </c>
      <c r="C1" s="474"/>
      <c r="D1" s="474"/>
      <c r="E1" s="474"/>
      <c r="F1" s="474"/>
      <c r="G1" s="474"/>
    </row>
    <row r="2" spans="1:13" ht="18.75" customHeight="1" x14ac:dyDescent="0.35">
      <c r="A2" s="32" t="s">
        <v>488</v>
      </c>
      <c r="C2" s="475"/>
      <c r="D2" s="475"/>
      <c r="E2" s="475"/>
      <c r="F2" s="475"/>
      <c r="G2" s="475"/>
    </row>
    <row r="3" spans="1:13" s="34" customFormat="1" ht="21" customHeight="1" x14ac:dyDescent="0.35">
      <c r="A3" s="476"/>
      <c r="B3" s="29"/>
      <c r="C3" s="29"/>
      <c r="D3" s="29"/>
      <c r="E3" s="477"/>
      <c r="F3" s="478"/>
      <c r="G3" s="478"/>
    </row>
    <row r="4" spans="1:13" ht="20.100000000000001" customHeight="1" x14ac:dyDescent="0.35">
      <c r="A4" s="69" t="s">
        <v>489</v>
      </c>
      <c r="B4" s="430" t="s">
        <v>219</v>
      </c>
      <c r="C4" s="430"/>
      <c r="D4" s="430"/>
      <c r="E4" s="430"/>
      <c r="F4" s="430"/>
      <c r="G4" s="430"/>
    </row>
    <row r="5" spans="1:13" ht="20.100000000000001" customHeight="1" x14ac:dyDescent="0.35">
      <c r="A5" s="48" t="s">
        <v>490</v>
      </c>
      <c r="B5" s="460">
        <v>2017</v>
      </c>
      <c r="C5" s="460">
        <v>2018</v>
      </c>
      <c r="D5" s="460">
        <v>2019</v>
      </c>
      <c r="E5" s="460">
        <v>2020</v>
      </c>
      <c r="F5" s="460">
        <v>2021</v>
      </c>
      <c r="G5" s="460">
        <v>2022</v>
      </c>
      <c r="H5" s="446"/>
      <c r="I5" s="446"/>
      <c r="J5" s="446"/>
      <c r="K5" s="479"/>
      <c r="L5" s="479"/>
      <c r="M5" s="479"/>
    </row>
    <row r="6" spans="1:13" ht="3.9" customHeight="1" x14ac:dyDescent="0.35">
      <c r="A6" s="431"/>
      <c r="B6" s="432"/>
      <c r="C6" s="432"/>
      <c r="D6" s="432"/>
      <c r="E6" s="432"/>
      <c r="F6" s="432"/>
      <c r="G6" s="432"/>
    </row>
    <row r="7" spans="1:13" s="461" customFormat="1" ht="15" customHeight="1" x14ac:dyDescent="0.35">
      <c r="A7" s="69" t="s">
        <v>19</v>
      </c>
      <c r="B7" s="480">
        <f t="shared" ref="B7:G7" si="0">SUM(B8:B16)</f>
        <v>458</v>
      </c>
      <c r="C7" s="480">
        <f>SUM(C8:C16)</f>
        <v>388</v>
      </c>
      <c r="D7" s="480">
        <f t="shared" si="0"/>
        <v>473</v>
      </c>
      <c r="E7" s="480">
        <f t="shared" si="0"/>
        <v>414</v>
      </c>
      <c r="F7" s="480">
        <f t="shared" si="0"/>
        <v>312</v>
      </c>
      <c r="G7" s="480">
        <f t="shared" si="0"/>
        <v>401</v>
      </c>
      <c r="H7" s="481"/>
    </row>
    <row r="8" spans="1:13" ht="15" customHeight="1" x14ac:dyDescent="0.35">
      <c r="A8" s="482">
        <v>0</v>
      </c>
      <c r="B8" s="483">
        <f>SUM('T3.9(a)'!B9+'T3.9(b)'!B9)</f>
        <v>129</v>
      </c>
      <c r="C8" s="483">
        <f>SUM('T3.9(a)'!C9+'T3.9(b)'!C9)</f>
        <v>117</v>
      </c>
      <c r="D8" s="483">
        <f>SUM('T3.9(a)'!D9+'T3.9(b)'!D9)</f>
        <v>143</v>
      </c>
      <c r="E8" s="483">
        <v>110</v>
      </c>
      <c r="F8" s="483">
        <v>91</v>
      </c>
      <c r="G8" s="483">
        <v>131</v>
      </c>
      <c r="H8" s="484"/>
      <c r="I8" s="484">
        <f>SUM(C8*A8)</f>
        <v>0</v>
      </c>
      <c r="J8" s="484"/>
    </row>
    <row r="9" spans="1:13" ht="15" customHeight="1" x14ac:dyDescent="0.35">
      <c r="A9" s="482">
        <v>1</v>
      </c>
      <c r="B9" s="483">
        <f>SUM('T3.9(a)'!B10+'T3.9(b)'!B10)</f>
        <v>95</v>
      </c>
      <c r="C9" s="483">
        <f>SUM('T3.9(a)'!C10+'T3.9(b)'!C10)</f>
        <v>65</v>
      </c>
      <c r="D9" s="483">
        <f>SUM('T3.9(a)'!D10+'T3.9(b)'!D10)</f>
        <v>70</v>
      </c>
      <c r="E9" s="483">
        <v>100</v>
      </c>
      <c r="F9" s="483">
        <v>76</v>
      </c>
      <c r="G9" s="483">
        <v>75</v>
      </c>
      <c r="H9" s="484"/>
      <c r="I9" s="484">
        <f t="shared" ref="I9:I14" si="1">SUM(C9*A9)</f>
        <v>65</v>
      </c>
      <c r="J9" s="484"/>
    </row>
    <row r="10" spans="1:13" ht="15" customHeight="1" x14ac:dyDescent="0.35">
      <c r="A10" s="482">
        <v>2</v>
      </c>
      <c r="B10" s="483">
        <f>SUM('T3.9(a)'!B11+'T3.9(b)'!B11)</f>
        <v>88</v>
      </c>
      <c r="C10" s="483">
        <f>SUM('T3.9(a)'!C11+'T3.9(b)'!C11)</f>
        <v>71</v>
      </c>
      <c r="D10" s="483">
        <f>SUM('T3.9(a)'!D11+'T3.9(b)'!D11)</f>
        <v>84</v>
      </c>
      <c r="E10" s="483">
        <v>83</v>
      </c>
      <c r="F10" s="483">
        <v>53</v>
      </c>
      <c r="G10" s="483">
        <v>72</v>
      </c>
      <c r="H10" s="484"/>
      <c r="I10" s="484">
        <f t="shared" si="1"/>
        <v>142</v>
      </c>
      <c r="J10" s="484"/>
    </row>
    <row r="11" spans="1:13" ht="15" customHeight="1" x14ac:dyDescent="0.35">
      <c r="A11" s="485">
        <v>3</v>
      </c>
      <c r="B11" s="483">
        <f>SUM('T3.9(a)'!B12+'T3.9(b)'!B12)</f>
        <v>58</v>
      </c>
      <c r="C11" s="483">
        <f>SUM('T3.9(a)'!C12+'T3.9(b)'!C12)</f>
        <v>64</v>
      </c>
      <c r="D11" s="483">
        <f>SUM('T3.9(a)'!D12+'T3.9(b)'!D12)</f>
        <v>64</v>
      </c>
      <c r="E11" s="483">
        <v>54</v>
      </c>
      <c r="F11" s="483">
        <v>38</v>
      </c>
      <c r="G11" s="483">
        <v>49</v>
      </c>
      <c r="H11" s="484"/>
      <c r="I11" s="484">
        <f t="shared" si="1"/>
        <v>192</v>
      </c>
      <c r="J11" s="484"/>
    </row>
    <row r="12" spans="1:13" ht="15" customHeight="1" x14ac:dyDescent="0.35">
      <c r="A12" s="482">
        <v>4</v>
      </c>
      <c r="B12" s="483">
        <f>SUM('T3.9(a)'!B13+'T3.9(b)'!B13)</f>
        <v>37</v>
      </c>
      <c r="C12" s="483">
        <f>SUM('T3.9(a)'!C13+'T3.9(b)'!C13)</f>
        <v>30</v>
      </c>
      <c r="D12" s="483">
        <f>SUM('T3.9(a)'!D13+'T3.9(b)'!D13)</f>
        <v>54</v>
      </c>
      <c r="E12" s="483">
        <v>21</v>
      </c>
      <c r="F12" s="483">
        <v>26</v>
      </c>
      <c r="G12" s="483">
        <v>31</v>
      </c>
      <c r="H12" s="484"/>
      <c r="I12" s="484">
        <f t="shared" si="1"/>
        <v>120</v>
      </c>
      <c r="J12" s="484"/>
    </row>
    <row r="13" spans="1:13" ht="15" customHeight="1" x14ac:dyDescent="0.35">
      <c r="A13" s="482">
        <v>5</v>
      </c>
      <c r="B13" s="483">
        <f>SUM('T3.9(a)'!B14+'T3.9(b)'!B14)</f>
        <v>19</v>
      </c>
      <c r="C13" s="483">
        <f>SUM('T3.9(a)'!C14+'T3.9(b)'!C14)</f>
        <v>18</v>
      </c>
      <c r="D13" s="483">
        <f>SUM('T3.9(a)'!D14+'T3.9(b)'!D14)</f>
        <v>29</v>
      </c>
      <c r="E13" s="483">
        <v>25</v>
      </c>
      <c r="F13" s="483">
        <v>11</v>
      </c>
      <c r="G13" s="483">
        <v>19</v>
      </c>
      <c r="H13" s="484"/>
      <c r="I13" s="484">
        <f t="shared" si="1"/>
        <v>90</v>
      </c>
      <c r="J13" s="484"/>
    </row>
    <row r="14" spans="1:13" ht="15" customHeight="1" x14ac:dyDescent="0.35">
      <c r="A14" s="482">
        <v>6</v>
      </c>
      <c r="B14" s="483">
        <f>SUM('T3.9(a)'!B15+'T3.9(b)'!B15)</f>
        <v>12</v>
      </c>
      <c r="C14" s="483">
        <f>SUM('T3.9(a)'!C15+'T3.9(b)'!C15)</f>
        <v>7</v>
      </c>
      <c r="D14" s="483">
        <f>SUM('T3.9(a)'!D15+'T3.9(b)'!D15)</f>
        <v>13</v>
      </c>
      <c r="E14" s="483">
        <v>8</v>
      </c>
      <c r="F14" s="483">
        <v>6</v>
      </c>
      <c r="G14" s="483">
        <v>9</v>
      </c>
      <c r="H14" s="484"/>
      <c r="I14" s="484">
        <f t="shared" si="1"/>
        <v>42</v>
      </c>
      <c r="J14" s="484"/>
    </row>
    <row r="15" spans="1:13" s="461" customFormat="1" ht="15" customHeight="1" x14ac:dyDescent="0.35">
      <c r="A15" s="485" t="s">
        <v>491</v>
      </c>
      <c r="B15" s="483">
        <f>SUM('T3.9(a)'!B16+'T3.9(b)'!B16)</f>
        <v>18</v>
      </c>
      <c r="C15" s="483">
        <f>SUM('T3.9(a)'!C16+'T3.9(b)'!C16)</f>
        <v>10</v>
      </c>
      <c r="D15" s="483">
        <f>SUM('T3.9(a)'!D16+'T3.9(b)'!D16)</f>
        <v>12</v>
      </c>
      <c r="E15" s="483">
        <v>12</v>
      </c>
      <c r="F15" s="483">
        <v>8</v>
      </c>
      <c r="G15" s="483">
        <v>9</v>
      </c>
      <c r="H15" s="484"/>
      <c r="I15" s="484">
        <v>10</v>
      </c>
      <c r="J15" s="348"/>
      <c r="K15" s="348"/>
      <c r="L15" s="348"/>
      <c r="M15" s="348"/>
    </row>
    <row r="16" spans="1:13" s="461" customFormat="1" ht="15" customHeight="1" x14ac:dyDescent="0.35">
      <c r="A16" s="485" t="s">
        <v>455</v>
      </c>
      <c r="B16" s="483">
        <f>SUM('T3.9(a)'!B17+'T3.9(b)'!B17)</f>
        <v>2</v>
      </c>
      <c r="C16" s="483">
        <f>SUM('T3.9(a)'!C17+'T3.9(b)'!C17)</f>
        <v>6</v>
      </c>
      <c r="D16" s="483">
        <f>SUM('T3.9(a)'!D17+'T3.9(b)'!D17)</f>
        <v>4</v>
      </c>
      <c r="E16" s="483">
        <v>1</v>
      </c>
      <c r="F16" s="483">
        <v>3</v>
      </c>
      <c r="G16" s="483">
        <v>6</v>
      </c>
      <c r="H16" s="484"/>
      <c r="I16" s="484">
        <v>6</v>
      </c>
    </row>
    <row r="17" spans="1:14" ht="15" customHeight="1" x14ac:dyDescent="0.35">
      <c r="A17" s="485" t="s">
        <v>492</v>
      </c>
      <c r="B17" s="483">
        <f>SUM('T3.9(a)'!B18+'T3.9(b)'!B18)</f>
        <v>886</v>
      </c>
      <c r="C17" s="483">
        <v>721</v>
      </c>
      <c r="D17" s="483">
        <f>SUM('T3.9(a)'!D18+'T3.9(b)'!D18)</f>
        <v>953</v>
      </c>
      <c r="E17" s="483">
        <f>SUM('T3.9(a)'!E18+'T3.9(b)'!E18)</f>
        <v>727</v>
      </c>
      <c r="F17" s="483">
        <v>505</v>
      </c>
      <c r="G17" s="483">
        <v>708</v>
      </c>
      <c r="H17" s="484"/>
      <c r="I17" s="484">
        <f>SUM(I8:I16)</f>
        <v>667</v>
      </c>
      <c r="J17" s="484"/>
      <c r="K17" s="484"/>
      <c r="L17" s="484"/>
      <c r="M17" s="484"/>
      <c r="N17" s="484"/>
    </row>
    <row r="18" spans="1:14" ht="15" customHeight="1" x14ac:dyDescent="0.35">
      <c r="A18" s="486"/>
      <c r="C18" s="487"/>
    </row>
    <row r="19" spans="1:14" s="461" customFormat="1" ht="15" customHeight="1" x14ac:dyDescent="0.35">
      <c r="A19" s="69" t="s">
        <v>20</v>
      </c>
      <c r="B19" s="480">
        <f t="shared" ref="B19:G19" si="2">SUM(B20:B28)</f>
        <v>88</v>
      </c>
      <c r="C19" s="480">
        <f t="shared" si="2"/>
        <v>79</v>
      </c>
      <c r="D19" s="480">
        <f t="shared" si="2"/>
        <v>82</v>
      </c>
      <c r="E19" s="480">
        <f t="shared" si="2"/>
        <v>105</v>
      </c>
      <c r="F19" s="480">
        <f t="shared" si="2"/>
        <v>57</v>
      </c>
      <c r="G19" s="480">
        <f t="shared" si="2"/>
        <v>103</v>
      </c>
    </row>
    <row r="20" spans="1:14" ht="15" customHeight="1" x14ac:dyDescent="0.35">
      <c r="A20" s="482">
        <v>0</v>
      </c>
      <c r="B20" s="483">
        <v>2</v>
      </c>
      <c r="C20" s="483">
        <f>SUM('T3.9(a)'!C21)</f>
        <v>6</v>
      </c>
      <c r="D20" s="483">
        <f>SUM('T3.9(a)'!D21)</f>
        <v>10</v>
      </c>
      <c r="E20" s="483">
        <v>14</v>
      </c>
      <c r="F20" s="483">
        <v>9</v>
      </c>
      <c r="G20" s="483">
        <v>28</v>
      </c>
      <c r="H20" s="484"/>
      <c r="I20" s="484"/>
      <c r="J20" s="484"/>
    </row>
    <row r="21" spans="1:14" ht="15" customHeight="1" x14ac:dyDescent="0.35">
      <c r="A21" s="482">
        <v>1</v>
      </c>
      <c r="B21" s="483">
        <v>19</v>
      </c>
      <c r="C21" s="483">
        <f>SUM('T3.9(a)'!C22)</f>
        <v>5</v>
      </c>
      <c r="D21" s="483">
        <f>SUM('T3.9(a)'!D22)</f>
        <v>6</v>
      </c>
      <c r="E21" s="483">
        <v>20</v>
      </c>
      <c r="F21" s="483">
        <v>9</v>
      </c>
      <c r="G21" s="483">
        <v>20</v>
      </c>
      <c r="H21" s="484"/>
      <c r="I21" s="484"/>
      <c r="J21" s="484"/>
    </row>
    <row r="22" spans="1:14" ht="15" customHeight="1" x14ac:dyDescent="0.35">
      <c r="A22" s="482">
        <v>2</v>
      </c>
      <c r="B22" s="483">
        <v>19</v>
      </c>
      <c r="C22" s="483">
        <f>SUM('T3.9(a)'!C23)</f>
        <v>9</v>
      </c>
      <c r="D22" s="483">
        <f>SUM('T3.9(a)'!D23)</f>
        <v>11</v>
      </c>
      <c r="E22" s="483">
        <v>16</v>
      </c>
      <c r="F22" s="483">
        <v>8</v>
      </c>
      <c r="G22" s="483">
        <v>19</v>
      </c>
      <c r="H22" s="484"/>
      <c r="I22" s="484"/>
      <c r="J22" s="484"/>
    </row>
    <row r="23" spans="1:14" s="461" customFormat="1" ht="15" customHeight="1" x14ac:dyDescent="0.35">
      <c r="A23" s="485">
        <v>3</v>
      </c>
      <c r="B23" s="483">
        <v>8</v>
      </c>
      <c r="C23" s="483">
        <f>SUM('T3.9(a)'!C24)</f>
        <v>7</v>
      </c>
      <c r="D23" s="483">
        <f>SUM('T3.9(a)'!D24)</f>
        <v>5</v>
      </c>
      <c r="E23" s="483">
        <v>19</v>
      </c>
      <c r="F23" s="483">
        <v>8</v>
      </c>
      <c r="G23" s="483">
        <v>13</v>
      </c>
      <c r="H23" s="484"/>
      <c r="I23" s="484"/>
      <c r="J23" s="484"/>
      <c r="K23" s="348"/>
      <c r="L23" s="348"/>
      <c r="M23" s="348"/>
    </row>
    <row r="24" spans="1:14" ht="15" customHeight="1" x14ac:dyDescent="0.35">
      <c r="A24" s="482">
        <v>4</v>
      </c>
      <c r="B24" s="483">
        <v>7</v>
      </c>
      <c r="C24" s="483">
        <f>SUM('T3.9(a)'!C25)</f>
        <v>7</v>
      </c>
      <c r="D24" s="483">
        <f>SUM('T3.9(a)'!D25)</f>
        <v>6</v>
      </c>
      <c r="E24" s="483">
        <v>5</v>
      </c>
      <c r="F24" s="483">
        <v>5</v>
      </c>
      <c r="G24" s="483">
        <v>12</v>
      </c>
      <c r="H24" s="484"/>
      <c r="I24" s="484"/>
      <c r="J24" s="484"/>
    </row>
    <row r="25" spans="1:14" ht="15" customHeight="1" x14ac:dyDescent="0.35">
      <c r="A25" s="482">
        <v>5</v>
      </c>
      <c r="B25" s="483">
        <v>5</v>
      </c>
      <c r="C25" s="483">
        <f>SUM('T3.9(a)'!C26)</f>
        <v>3</v>
      </c>
      <c r="D25" s="483">
        <f>SUM('T3.9(a)'!D26)</f>
        <v>1</v>
      </c>
      <c r="E25" s="483">
        <v>10</v>
      </c>
      <c r="F25" s="483">
        <v>1</v>
      </c>
      <c r="G25" s="483">
        <v>5</v>
      </c>
      <c r="H25" s="484"/>
      <c r="I25" s="484"/>
      <c r="J25" s="484"/>
    </row>
    <row r="26" spans="1:14" ht="15" customHeight="1" x14ac:dyDescent="0.35">
      <c r="A26" s="482">
        <v>6</v>
      </c>
      <c r="B26" s="483">
        <v>1</v>
      </c>
      <c r="C26" s="483">
        <f>SUM('T3.9(a)'!C27)</f>
        <v>0</v>
      </c>
      <c r="D26" s="483">
        <f>SUM('T3.9(a)'!D27)</f>
        <v>0</v>
      </c>
      <c r="E26" s="483">
        <v>1</v>
      </c>
      <c r="F26" s="483">
        <v>3</v>
      </c>
      <c r="G26" s="483">
        <v>3</v>
      </c>
      <c r="H26" s="484"/>
      <c r="I26" s="484"/>
      <c r="J26" s="484"/>
    </row>
    <row r="27" spans="1:14" s="461" customFormat="1" ht="15" customHeight="1" x14ac:dyDescent="0.35">
      <c r="A27" s="485" t="s">
        <v>491</v>
      </c>
      <c r="B27" s="483">
        <v>1</v>
      </c>
      <c r="C27" s="483">
        <f>SUM('T3.9(a)'!C28)</f>
        <v>1</v>
      </c>
      <c r="D27" s="483">
        <f>SUM('T3.9(a)'!D28)</f>
        <v>1</v>
      </c>
      <c r="E27" s="483">
        <v>1</v>
      </c>
      <c r="F27" s="483">
        <v>0</v>
      </c>
      <c r="G27" s="483">
        <v>2</v>
      </c>
      <c r="H27" s="484"/>
      <c r="I27" s="348"/>
      <c r="J27" s="348"/>
      <c r="K27" s="348"/>
      <c r="L27" s="348"/>
      <c r="M27" s="348"/>
    </row>
    <row r="28" spans="1:14" s="461" customFormat="1" ht="15" customHeight="1" x14ac:dyDescent="0.35">
      <c r="A28" s="485" t="s">
        <v>455</v>
      </c>
      <c r="B28" s="483">
        <v>26</v>
      </c>
      <c r="C28" s="483">
        <f>SUM('T3.9(a)'!C29)</f>
        <v>41</v>
      </c>
      <c r="D28" s="483">
        <f>SUM('T3.9(a)'!D29)</f>
        <v>42</v>
      </c>
      <c r="E28" s="483">
        <v>19</v>
      </c>
      <c r="F28" s="483">
        <v>14</v>
      </c>
      <c r="G28" s="483">
        <v>1</v>
      </c>
      <c r="H28" s="484"/>
    </row>
    <row r="29" spans="1:14" ht="15" customHeight="1" x14ac:dyDescent="0.35">
      <c r="A29" s="485" t="s">
        <v>492</v>
      </c>
      <c r="B29" s="483">
        <v>147</v>
      </c>
      <c r="C29" s="483">
        <f>SUM('T3.9(a)'!C30)</f>
        <v>94</v>
      </c>
      <c r="D29" s="483">
        <f>SUM('T3.9(a)'!D30)</f>
        <v>79</v>
      </c>
      <c r="E29" s="483">
        <v>211</v>
      </c>
      <c r="F29" s="483">
        <v>106</v>
      </c>
      <c r="G29" s="483">
        <v>203</v>
      </c>
      <c r="H29" s="484"/>
      <c r="I29" s="484"/>
      <c r="J29" s="484"/>
      <c r="K29" s="484"/>
      <c r="L29" s="484"/>
      <c r="M29" s="484"/>
    </row>
    <row r="30" spans="1:14" ht="15.75" customHeight="1" x14ac:dyDescent="0.35">
      <c r="B30" s="488"/>
      <c r="C30" s="488"/>
      <c r="D30" s="488"/>
      <c r="E30" s="488"/>
      <c r="F30" s="488"/>
      <c r="G30" s="488"/>
    </row>
    <row r="31" spans="1:14" s="461" customFormat="1" ht="15" customHeight="1" x14ac:dyDescent="0.35">
      <c r="A31" s="69" t="s">
        <v>21</v>
      </c>
      <c r="B31" s="480">
        <f t="shared" ref="B31:G31" si="3">SUM(B32:B40)</f>
        <v>80</v>
      </c>
      <c r="C31" s="480">
        <f t="shared" si="3"/>
        <v>69</v>
      </c>
      <c r="D31" s="480">
        <f t="shared" si="3"/>
        <v>73</v>
      </c>
      <c r="E31" s="480">
        <f t="shared" si="3"/>
        <v>90</v>
      </c>
      <c r="F31" s="480">
        <f t="shared" si="3"/>
        <v>56</v>
      </c>
      <c r="G31" s="480">
        <f t="shared" si="3"/>
        <v>66</v>
      </c>
    </row>
    <row r="32" spans="1:14" ht="15" customHeight="1" x14ac:dyDescent="0.35">
      <c r="A32" s="482">
        <v>0</v>
      </c>
      <c r="B32" s="483">
        <v>28</v>
      </c>
      <c r="C32" s="483">
        <f>SUM('T3.9(a)'!C33)</f>
        <v>24</v>
      </c>
      <c r="D32" s="483">
        <f>SUM('T3.9(a)'!D33)</f>
        <v>23</v>
      </c>
      <c r="E32" s="483">
        <v>24</v>
      </c>
      <c r="F32" s="483">
        <v>14</v>
      </c>
      <c r="G32" s="483">
        <v>15</v>
      </c>
      <c r="H32" s="484"/>
      <c r="I32" s="484"/>
      <c r="J32" s="484"/>
    </row>
    <row r="33" spans="1:13" ht="15" customHeight="1" x14ac:dyDescent="0.35">
      <c r="A33" s="482">
        <v>1</v>
      </c>
      <c r="B33" s="483">
        <v>15</v>
      </c>
      <c r="C33" s="483">
        <f>SUM('T3.9(a)'!C34)</f>
        <v>7</v>
      </c>
      <c r="D33" s="483">
        <f>SUM('T3.9(a)'!D34)</f>
        <v>15</v>
      </c>
      <c r="E33" s="483">
        <v>15</v>
      </c>
      <c r="F33" s="483">
        <v>14</v>
      </c>
      <c r="G33" s="483">
        <v>15</v>
      </c>
      <c r="H33" s="484"/>
      <c r="I33" s="484"/>
      <c r="J33" s="484"/>
    </row>
    <row r="34" spans="1:13" ht="15" customHeight="1" x14ac:dyDescent="0.35">
      <c r="A34" s="482">
        <v>2</v>
      </c>
      <c r="B34" s="483">
        <v>15</v>
      </c>
      <c r="C34" s="483">
        <f>SUM('T3.9(a)'!C35)</f>
        <v>14</v>
      </c>
      <c r="D34" s="483">
        <f>SUM('T3.9(a)'!D35)</f>
        <v>7</v>
      </c>
      <c r="E34" s="483">
        <v>18</v>
      </c>
      <c r="F34" s="483">
        <v>12</v>
      </c>
      <c r="G34" s="483">
        <v>19</v>
      </c>
      <c r="H34" s="484"/>
      <c r="I34" s="484"/>
      <c r="J34" s="484"/>
    </row>
    <row r="35" spans="1:13" ht="15" customHeight="1" x14ac:dyDescent="0.35">
      <c r="A35" s="485">
        <v>3</v>
      </c>
      <c r="B35" s="483">
        <v>8</v>
      </c>
      <c r="C35" s="483">
        <f>SUM('T3.9(a)'!C36)</f>
        <v>7</v>
      </c>
      <c r="D35" s="483">
        <f>SUM('T3.9(a)'!D36)</f>
        <v>5</v>
      </c>
      <c r="E35" s="483">
        <v>16</v>
      </c>
      <c r="F35" s="483">
        <v>7</v>
      </c>
      <c r="G35" s="483">
        <v>6</v>
      </c>
      <c r="H35" s="484"/>
      <c r="I35" s="484"/>
      <c r="J35" s="484"/>
    </row>
    <row r="36" spans="1:13" ht="15" customHeight="1" x14ac:dyDescent="0.35">
      <c r="A36" s="482">
        <v>4</v>
      </c>
      <c r="B36" s="483">
        <v>6</v>
      </c>
      <c r="C36" s="483">
        <f>SUM('T3.9(a)'!C37)</f>
        <v>6</v>
      </c>
      <c r="D36" s="483">
        <f>SUM('T3.9(a)'!D37)</f>
        <v>4</v>
      </c>
      <c r="E36" s="483">
        <v>11</v>
      </c>
      <c r="F36" s="483">
        <v>3</v>
      </c>
      <c r="G36" s="483">
        <v>5</v>
      </c>
      <c r="H36" s="484"/>
      <c r="I36" s="484"/>
      <c r="J36" s="484"/>
    </row>
    <row r="37" spans="1:13" ht="15" customHeight="1" x14ac:dyDescent="0.35">
      <c r="A37" s="482">
        <v>5</v>
      </c>
      <c r="B37" s="483">
        <v>6</v>
      </c>
      <c r="C37" s="483">
        <f>SUM('T3.9(a)'!C38)</f>
        <v>7</v>
      </c>
      <c r="D37" s="483">
        <f>SUM('T3.9(a)'!D38)</f>
        <v>4</v>
      </c>
      <c r="E37" s="483">
        <v>2</v>
      </c>
      <c r="F37" s="483">
        <v>5</v>
      </c>
      <c r="G37" s="483">
        <v>3</v>
      </c>
      <c r="H37" s="484"/>
      <c r="I37" s="484"/>
      <c r="J37" s="484"/>
    </row>
    <row r="38" spans="1:13" ht="15" customHeight="1" x14ac:dyDescent="0.35">
      <c r="A38" s="482">
        <v>6</v>
      </c>
      <c r="B38" s="483">
        <v>1</v>
      </c>
      <c r="C38" s="483">
        <f>SUM('T3.9(a)'!C39)</f>
        <v>2</v>
      </c>
      <c r="D38" s="483">
        <f>SUM('T3.9(a)'!D39)</f>
        <v>2</v>
      </c>
      <c r="E38" s="483">
        <v>2</v>
      </c>
      <c r="F38" s="483">
        <v>1</v>
      </c>
      <c r="G38" s="483">
        <v>1</v>
      </c>
      <c r="H38" s="484"/>
      <c r="I38" s="484"/>
      <c r="J38" s="484"/>
    </row>
    <row r="39" spans="1:13" s="461" customFormat="1" ht="15" customHeight="1" x14ac:dyDescent="0.35">
      <c r="A39" s="485" t="s">
        <v>491</v>
      </c>
      <c r="B39" s="483">
        <v>1</v>
      </c>
      <c r="C39" s="483">
        <f>SUM('T3.9(a)'!C40)</f>
        <v>2</v>
      </c>
      <c r="D39" s="483">
        <f>SUM('T3.9(a)'!D40)</f>
        <v>2</v>
      </c>
      <c r="E39" s="483">
        <v>1</v>
      </c>
      <c r="F39" s="483">
        <v>0</v>
      </c>
      <c r="G39" s="483">
        <v>2</v>
      </c>
      <c r="H39" s="484"/>
      <c r="I39" s="348"/>
      <c r="J39" s="348"/>
      <c r="K39" s="348"/>
      <c r="L39" s="348"/>
      <c r="M39" s="348"/>
    </row>
    <row r="40" spans="1:13" s="461" customFormat="1" ht="15" customHeight="1" x14ac:dyDescent="0.35">
      <c r="A40" s="485" t="s">
        <v>455</v>
      </c>
      <c r="B40" s="483">
        <v>0</v>
      </c>
      <c r="C40" s="483">
        <f>SUM('T3.9(a)'!C41)</f>
        <v>0</v>
      </c>
      <c r="D40" s="483">
        <f>SUM('T3.9(a)'!D41)</f>
        <v>11</v>
      </c>
      <c r="E40" s="483">
        <v>1</v>
      </c>
      <c r="F40" s="483">
        <v>0</v>
      </c>
      <c r="G40" s="483">
        <v>0</v>
      </c>
      <c r="H40" s="484"/>
    </row>
    <row r="41" spans="1:13" ht="15" customHeight="1" x14ac:dyDescent="0.35">
      <c r="A41" s="485" t="s">
        <v>492</v>
      </c>
      <c r="B41" s="483">
        <v>136</v>
      </c>
      <c r="C41" s="483">
        <f>SUM('T3.9(a)'!C42)</f>
        <v>141</v>
      </c>
      <c r="D41" s="483">
        <f>SUM('T3.9(a)'!D42)</f>
        <v>106</v>
      </c>
      <c r="E41" s="483">
        <v>173</v>
      </c>
      <c r="F41" s="483">
        <v>102</v>
      </c>
      <c r="G41" s="483">
        <v>126</v>
      </c>
      <c r="H41" s="484"/>
      <c r="I41" s="484"/>
      <c r="J41" s="484"/>
      <c r="K41" s="484"/>
      <c r="L41" s="484"/>
      <c r="M41" s="484"/>
    </row>
    <row r="42" spans="1:13" ht="15.75" customHeight="1" x14ac:dyDescent="0.35">
      <c r="A42" s="489"/>
      <c r="B42" s="490"/>
      <c r="C42" s="490"/>
      <c r="D42" s="490"/>
      <c r="E42" s="490"/>
      <c r="F42" s="490"/>
      <c r="G42" s="490"/>
    </row>
    <row r="43" spans="1:13" s="461" customFormat="1" ht="15" customHeight="1" x14ac:dyDescent="0.35">
      <c r="A43" s="69" t="s">
        <v>22</v>
      </c>
      <c r="B43" s="480">
        <f t="shared" ref="B43:G43" si="4">SUM(B44:B52)</f>
        <v>12</v>
      </c>
      <c r="C43" s="480">
        <f t="shared" si="4"/>
        <v>14</v>
      </c>
      <c r="D43" s="480">
        <f t="shared" si="4"/>
        <v>8</v>
      </c>
      <c r="E43" s="480">
        <f t="shared" si="4"/>
        <v>7</v>
      </c>
      <c r="F43" s="480">
        <f t="shared" si="4"/>
        <v>7</v>
      </c>
      <c r="G43" s="480">
        <f t="shared" si="4"/>
        <v>16</v>
      </c>
      <c r="H43" s="491"/>
    </row>
    <row r="44" spans="1:13" ht="15" customHeight="1" x14ac:dyDescent="0.35">
      <c r="A44" s="482">
        <v>0</v>
      </c>
      <c r="B44" s="483">
        <v>3</v>
      </c>
      <c r="C44" s="483">
        <f>SUM('T3.9(a)'!C45)</f>
        <v>1</v>
      </c>
      <c r="D44" s="483">
        <f>SUM('T3.9(a)'!D45)</f>
        <v>4</v>
      </c>
      <c r="E44" s="483">
        <v>1</v>
      </c>
      <c r="F44" s="483">
        <v>1</v>
      </c>
      <c r="G44" s="483">
        <v>6</v>
      </c>
      <c r="H44" s="484"/>
      <c r="I44" s="484"/>
      <c r="J44" s="484"/>
    </row>
    <row r="45" spans="1:13" ht="15" customHeight="1" x14ac:dyDescent="0.35">
      <c r="A45" s="482">
        <v>1</v>
      </c>
      <c r="B45" s="483">
        <v>3</v>
      </c>
      <c r="C45" s="483">
        <f>SUM('T3.9(a)'!C46)</f>
        <v>2</v>
      </c>
      <c r="D45" s="483">
        <f>SUM('T3.9(a)'!D46)</f>
        <v>0</v>
      </c>
      <c r="E45" s="483">
        <v>1</v>
      </c>
      <c r="F45" s="483">
        <v>1</v>
      </c>
      <c r="G45" s="483">
        <v>2</v>
      </c>
      <c r="H45" s="484"/>
      <c r="I45" s="484"/>
      <c r="J45" s="484"/>
    </row>
    <row r="46" spans="1:13" ht="15" customHeight="1" x14ac:dyDescent="0.35">
      <c r="A46" s="482">
        <v>2</v>
      </c>
      <c r="B46" s="483">
        <v>2</v>
      </c>
      <c r="C46" s="483">
        <f>SUM('T3.9(a)'!C47)</f>
        <v>5</v>
      </c>
      <c r="D46" s="483">
        <f>SUM('T3.9(a)'!D47)</f>
        <v>3</v>
      </c>
      <c r="E46" s="483">
        <v>1</v>
      </c>
      <c r="F46" s="483">
        <v>0</v>
      </c>
      <c r="G46" s="483">
        <v>0</v>
      </c>
      <c r="H46" s="484"/>
      <c r="I46" s="484"/>
      <c r="J46" s="484"/>
    </row>
    <row r="47" spans="1:13" ht="15" customHeight="1" x14ac:dyDescent="0.35">
      <c r="A47" s="485">
        <v>3</v>
      </c>
      <c r="B47" s="483">
        <v>2</v>
      </c>
      <c r="C47" s="483">
        <f>SUM('T3.9(a)'!C48)</f>
        <v>4</v>
      </c>
      <c r="D47" s="483">
        <f>SUM('T3.9(a)'!D48)</f>
        <v>1</v>
      </c>
      <c r="E47" s="483">
        <v>3</v>
      </c>
      <c r="F47" s="483">
        <v>2</v>
      </c>
      <c r="G47" s="483">
        <v>3</v>
      </c>
      <c r="H47" s="484"/>
      <c r="I47" s="484"/>
      <c r="J47" s="484"/>
    </row>
    <row r="48" spans="1:13" ht="15" customHeight="1" x14ac:dyDescent="0.35">
      <c r="A48" s="482">
        <v>4</v>
      </c>
      <c r="B48" s="483">
        <v>1</v>
      </c>
      <c r="C48" s="483">
        <f>SUM('T3.9(a)'!C49)</f>
        <v>1</v>
      </c>
      <c r="D48" s="483">
        <f>SUM('T3.9(a)'!D49)</f>
        <v>0</v>
      </c>
      <c r="E48" s="483">
        <v>1</v>
      </c>
      <c r="F48" s="483">
        <v>1</v>
      </c>
      <c r="G48" s="483">
        <v>3</v>
      </c>
      <c r="H48" s="484"/>
      <c r="I48" s="484"/>
      <c r="J48" s="484"/>
    </row>
    <row r="49" spans="1:13" ht="15" customHeight="1" x14ac:dyDescent="0.35">
      <c r="A49" s="482">
        <v>5</v>
      </c>
      <c r="B49" s="483">
        <v>1</v>
      </c>
      <c r="C49" s="483">
        <f>SUM('T3.9(a)'!C50)</f>
        <v>0</v>
      </c>
      <c r="D49" s="483">
        <f>SUM('T3.9(a)'!D50)</f>
        <v>0</v>
      </c>
      <c r="E49" s="483">
        <v>0</v>
      </c>
      <c r="F49" s="483">
        <v>2</v>
      </c>
      <c r="G49" s="483">
        <v>0</v>
      </c>
      <c r="H49" s="484"/>
      <c r="I49" s="484"/>
      <c r="J49" s="484"/>
    </row>
    <row r="50" spans="1:13" ht="15" customHeight="1" x14ac:dyDescent="0.35">
      <c r="A50" s="482">
        <v>6</v>
      </c>
      <c r="B50" s="483">
        <v>0</v>
      </c>
      <c r="C50" s="483">
        <f>SUM('T3.9(a)'!C51)</f>
        <v>0</v>
      </c>
      <c r="D50" s="483">
        <f>SUM('T3.9(a)'!D51)</f>
        <v>0</v>
      </c>
      <c r="E50" s="483">
        <v>0</v>
      </c>
      <c r="F50" s="483">
        <v>0</v>
      </c>
      <c r="G50" s="483">
        <v>0</v>
      </c>
      <c r="H50" s="484"/>
      <c r="I50" s="484"/>
      <c r="J50" s="484"/>
    </row>
    <row r="51" spans="1:13" s="461" customFormat="1" ht="15" customHeight="1" x14ac:dyDescent="0.35">
      <c r="A51" s="485" t="s">
        <v>491</v>
      </c>
      <c r="B51" s="483">
        <v>0</v>
      </c>
      <c r="C51" s="483">
        <f>SUM('T3.9(a)'!C52)</f>
        <v>0</v>
      </c>
      <c r="D51" s="483">
        <f>SUM('T3.9(a)'!D52)</f>
        <v>0</v>
      </c>
      <c r="E51" s="483">
        <v>0</v>
      </c>
      <c r="F51" s="483">
        <v>0</v>
      </c>
      <c r="G51" s="483">
        <v>1</v>
      </c>
      <c r="H51" s="484"/>
      <c r="I51" s="348"/>
      <c r="J51" s="348"/>
      <c r="K51" s="348"/>
      <c r="L51" s="348"/>
      <c r="M51" s="348"/>
    </row>
    <row r="52" spans="1:13" s="461" customFormat="1" ht="15" customHeight="1" x14ac:dyDescent="0.35">
      <c r="A52" s="485" t="s">
        <v>455</v>
      </c>
      <c r="B52" s="483">
        <v>0</v>
      </c>
      <c r="C52" s="483">
        <f>SUM('T3.9(a)'!C53)</f>
        <v>1</v>
      </c>
      <c r="D52" s="483">
        <f>SUM('T3.9(a)'!D53)</f>
        <v>0</v>
      </c>
      <c r="E52" s="483">
        <v>0</v>
      </c>
      <c r="F52" s="483">
        <v>0</v>
      </c>
      <c r="G52" s="483">
        <v>1</v>
      </c>
      <c r="H52" s="484"/>
    </row>
    <row r="53" spans="1:13" ht="15" customHeight="1" x14ac:dyDescent="0.35">
      <c r="A53" s="485" t="s">
        <v>492</v>
      </c>
      <c r="B53" s="480">
        <v>22</v>
      </c>
      <c r="C53" s="483">
        <f>SUM('T3.9(a)'!C54)</f>
        <v>28</v>
      </c>
      <c r="D53" s="483">
        <f>SUM('T3.9(a)'!D54)</f>
        <v>9</v>
      </c>
      <c r="E53" s="483">
        <v>16</v>
      </c>
      <c r="F53" s="483">
        <v>21</v>
      </c>
      <c r="G53" s="483">
        <v>0</v>
      </c>
      <c r="H53" s="484"/>
      <c r="I53" s="484"/>
      <c r="J53" s="484"/>
      <c r="K53" s="484"/>
      <c r="L53" s="484"/>
      <c r="M53" s="484"/>
    </row>
    <row r="54" spans="1:13" ht="15.75" customHeight="1" x14ac:dyDescent="0.35">
      <c r="A54" s="436"/>
      <c r="B54" s="492"/>
      <c r="C54" s="492"/>
      <c r="D54" s="492"/>
      <c r="E54" s="492"/>
      <c r="F54" s="492"/>
      <c r="G54" s="492"/>
      <c r="I54" s="484"/>
    </row>
    <row r="55" spans="1:13" s="461" customFormat="1" ht="15" customHeight="1" x14ac:dyDescent="0.35">
      <c r="A55" s="69" t="s">
        <v>493</v>
      </c>
      <c r="B55" s="480">
        <f t="shared" ref="B55:G55" si="5">SUM(B56:B64)</f>
        <v>1</v>
      </c>
      <c r="C55" s="480">
        <f t="shared" si="5"/>
        <v>2</v>
      </c>
      <c r="D55" s="480">
        <f t="shared" si="5"/>
        <v>2</v>
      </c>
      <c r="E55" s="480">
        <f t="shared" si="5"/>
        <v>1</v>
      </c>
      <c r="F55" s="480">
        <f t="shared" si="5"/>
        <v>1</v>
      </c>
      <c r="G55" s="480">
        <f t="shared" si="5"/>
        <v>2</v>
      </c>
    </row>
    <row r="56" spans="1:13" ht="15" customHeight="1" x14ac:dyDescent="0.35">
      <c r="A56" s="482">
        <v>0</v>
      </c>
      <c r="B56" s="483">
        <v>1</v>
      </c>
      <c r="C56" s="483">
        <f>SUM('T3.9(a)'!C57)</f>
        <v>1</v>
      </c>
      <c r="D56" s="483">
        <f>SUM('T3.9(a)'!D57)</f>
        <v>0</v>
      </c>
      <c r="E56" s="483">
        <v>0</v>
      </c>
      <c r="F56" s="483">
        <v>0</v>
      </c>
      <c r="G56" s="483">
        <v>0</v>
      </c>
      <c r="H56" s="484"/>
      <c r="I56" s="484"/>
      <c r="J56" s="484"/>
    </row>
    <row r="57" spans="1:13" ht="15" customHeight="1" x14ac:dyDescent="0.35">
      <c r="A57" s="482">
        <v>1</v>
      </c>
      <c r="B57" s="483">
        <v>0</v>
      </c>
      <c r="C57" s="483">
        <f>SUM('T3.9(a)'!C58)</f>
        <v>1</v>
      </c>
      <c r="D57" s="483">
        <f>SUM('T3.9(a)'!D58)</f>
        <v>0</v>
      </c>
      <c r="E57" s="483">
        <v>0</v>
      </c>
      <c r="F57" s="483">
        <v>0</v>
      </c>
      <c r="G57" s="483">
        <v>0</v>
      </c>
      <c r="H57" s="484"/>
      <c r="I57" s="484"/>
      <c r="J57" s="484"/>
    </row>
    <row r="58" spans="1:13" ht="15" customHeight="1" x14ac:dyDescent="0.35">
      <c r="A58" s="482">
        <v>2</v>
      </c>
      <c r="B58" s="483">
        <v>0</v>
      </c>
      <c r="C58" s="483">
        <f>SUM('T3.9(a)'!C59)</f>
        <v>0</v>
      </c>
      <c r="D58" s="483">
        <f>SUM('T3.9(a)'!D59)</f>
        <v>0</v>
      </c>
      <c r="E58" s="483">
        <v>0</v>
      </c>
      <c r="F58" s="483">
        <v>1</v>
      </c>
      <c r="G58" s="483">
        <v>0</v>
      </c>
      <c r="H58" s="484"/>
      <c r="I58" s="484"/>
      <c r="J58" s="484"/>
    </row>
    <row r="59" spans="1:13" ht="15" customHeight="1" x14ac:dyDescent="0.35">
      <c r="A59" s="485">
        <v>3</v>
      </c>
      <c r="B59" s="483">
        <v>0</v>
      </c>
      <c r="C59" s="483">
        <f>SUM('T3.9(a)'!C60)</f>
        <v>0</v>
      </c>
      <c r="D59" s="483">
        <f>SUM('T3.9(a)'!D60)</f>
        <v>0</v>
      </c>
      <c r="E59" s="483">
        <v>0</v>
      </c>
      <c r="F59" s="483">
        <v>0</v>
      </c>
      <c r="G59" s="483">
        <v>1</v>
      </c>
      <c r="H59" s="484"/>
      <c r="I59" s="484"/>
      <c r="J59" s="484"/>
    </row>
    <row r="60" spans="1:13" ht="15" customHeight="1" x14ac:dyDescent="0.35">
      <c r="A60" s="482">
        <v>4</v>
      </c>
      <c r="B60" s="483">
        <v>0</v>
      </c>
      <c r="C60" s="483">
        <f>SUM('T3.9(a)'!C61)</f>
        <v>0</v>
      </c>
      <c r="D60" s="483">
        <f>SUM('T3.9(a)'!D61)</f>
        <v>0</v>
      </c>
      <c r="E60" s="483">
        <v>0</v>
      </c>
      <c r="F60" s="483">
        <v>0</v>
      </c>
      <c r="G60" s="483">
        <v>0</v>
      </c>
      <c r="H60" s="484"/>
      <c r="I60" s="484"/>
      <c r="J60" s="484"/>
    </row>
    <row r="61" spans="1:13" ht="15" customHeight="1" x14ac:dyDescent="0.35">
      <c r="A61" s="482">
        <v>5</v>
      </c>
      <c r="B61" s="483">
        <v>0</v>
      </c>
      <c r="C61" s="483">
        <f>SUM('T3.9(a)'!C62)</f>
        <v>0</v>
      </c>
      <c r="D61" s="483">
        <f>SUM('T3.9(a)'!D62)</f>
        <v>0</v>
      </c>
      <c r="E61" s="483">
        <v>0</v>
      </c>
      <c r="F61" s="483">
        <v>0</v>
      </c>
      <c r="G61" s="483">
        <v>0</v>
      </c>
      <c r="H61" s="484"/>
      <c r="I61" s="484"/>
      <c r="J61" s="484"/>
    </row>
    <row r="62" spans="1:13" ht="15" customHeight="1" x14ac:dyDescent="0.35">
      <c r="A62" s="482">
        <v>6</v>
      </c>
      <c r="B62" s="483">
        <v>0</v>
      </c>
      <c r="C62" s="483">
        <f>SUM('T3.9(a)'!C63)</f>
        <v>0</v>
      </c>
      <c r="D62" s="483">
        <f>SUM('T3.9(a)'!D63)</f>
        <v>0</v>
      </c>
      <c r="E62" s="483">
        <v>0</v>
      </c>
      <c r="F62" s="483">
        <v>0</v>
      </c>
      <c r="G62" s="483">
        <v>0</v>
      </c>
      <c r="H62" s="484"/>
      <c r="I62" s="484"/>
      <c r="J62" s="484"/>
    </row>
    <row r="63" spans="1:13" s="461" customFormat="1" ht="15" customHeight="1" x14ac:dyDescent="0.35">
      <c r="A63" s="485" t="s">
        <v>491</v>
      </c>
      <c r="B63" s="483">
        <v>0</v>
      </c>
      <c r="C63" s="483">
        <f>SUM('T3.9(a)'!C64)</f>
        <v>0</v>
      </c>
      <c r="D63" s="483">
        <f>SUM('T3.9(a)'!D64)</f>
        <v>0</v>
      </c>
      <c r="E63" s="483">
        <v>0</v>
      </c>
      <c r="F63" s="483">
        <v>0</v>
      </c>
      <c r="G63" s="483">
        <v>0</v>
      </c>
      <c r="H63" s="484"/>
      <c r="I63" s="348"/>
      <c r="J63" s="348"/>
      <c r="K63" s="348"/>
      <c r="L63" s="348"/>
      <c r="M63" s="348"/>
    </row>
    <row r="64" spans="1:13" s="461" customFormat="1" ht="15" customHeight="1" x14ac:dyDescent="0.35">
      <c r="A64" s="485" t="s">
        <v>455</v>
      </c>
      <c r="B64" s="483">
        <v>0</v>
      </c>
      <c r="C64" s="483">
        <f>SUM('T3.9(a)'!C65)</f>
        <v>0</v>
      </c>
      <c r="D64" s="483">
        <f>SUM('T3.9(a)'!D65)</f>
        <v>2</v>
      </c>
      <c r="E64" s="483">
        <v>1</v>
      </c>
      <c r="F64" s="483">
        <v>0</v>
      </c>
      <c r="G64" s="483">
        <v>1</v>
      </c>
      <c r="H64" s="484"/>
    </row>
    <row r="65" spans="1:13" ht="15" customHeight="1" x14ac:dyDescent="0.35">
      <c r="A65" s="485" t="s">
        <v>492</v>
      </c>
      <c r="B65" s="480">
        <v>0</v>
      </c>
      <c r="C65" s="483">
        <f>SUM('T3.9(a)'!C66)</f>
        <v>1</v>
      </c>
      <c r="D65" s="483">
        <f>SUM('T3.9(a)'!D66)</f>
        <v>0</v>
      </c>
      <c r="E65" s="483">
        <v>1</v>
      </c>
      <c r="F65" s="483">
        <v>2</v>
      </c>
      <c r="G65" s="483">
        <v>0</v>
      </c>
      <c r="H65" s="484"/>
      <c r="I65" s="484"/>
      <c r="J65" s="484"/>
      <c r="K65" s="484"/>
      <c r="L65" s="484"/>
      <c r="M65" s="484"/>
    </row>
    <row r="66" spans="1:13" s="461" customFormat="1" ht="3.9" customHeight="1" x14ac:dyDescent="0.35">
      <c r="A66" s="493"/>
      <c r="B66" s="494"/>
      <c r="C66" s="494"/>
      <c r="D66" s="494"/>
      <c r="E66" s="494"/>
      <c r="F66" s="495"/>
      <c r="G66" s="495"/>
    </row>
    <row r="67" spans="1:13" ht="12.6" customHeight="1" x14ac:dyDescent="0.35">
      <c r="A67" s="496"/>
      <c r="B67" s="497"/>
      <c r="C67" s="497"/>
      <c r="D67" s="497"/>
      <c r="E67" s="497"/>
      <c r="F67" s="498"/>
      <c r="G67" s="498"/>
    </row>
    <row r="68" spans="1:13" ht="14.1" customHeight="1" x14ac:dyDescent="0.35">
      <c r="A68" s="496"/>
      <c r="B68" s="348"/>
      <c r="C68" s="348"/>
      <c r="D68" s="348"/>
      <c r="E68" s="348"/>
      <c r="F68" s="442"/>
      <c r="G68" s="442" t="s">
        <v>447</v>
      </c>
    </row>
    <row r="69" spans="1:13" ht="14.1" customHeight="1" x14ac:dyDescent="0.35">
      <c r="A69" s="496"/>
      <c r="B69" s="274"/>
      <c r="C69" s="274"/>
      <c r="D69" s="274"/>
      <c r="E69" s="274"/>
      <c r="F69" s="443"/>
      <c r="G69" s="443" t="s">
        <v>448</v>
      </c>
    </row>
    <row r="70" spans="1:13" s="448" customFormat="1" x14ac:dyDescent="0.35">
      <c r="A70" s="359"/>
      <c r="D70" s="487"/>
      <c r="E70" s="487"/>
      <c r="F70" s="487"/>
      <c r="G70" s="487"/>
    </row>
    <row r="71" spans="1:13" x14ac:dyDescent="0.35">
      <c r="B71" s="487"/>
      <c r="C71" s="487"/>
      <c r="D71" s="487">
        <f>SUM(D65+D53+D41+D29+D17)</f>
        <v>1147</v>
      </c>
      <c r="E71" s="487">
        <f>SUM(E65+E53+E41+E29+E17)</f>
        <v>1128</v>
      </c>
      <c r="F71" s="487">
        <f>SUM(F65+F53+F41+F29+F17)</f>
        <v>736</v>
      </c>
      <c r="G71" s="499">
        <f>SUM(G65+G53+G41+G29+G17)</f>
        <v>1037</v>
      </c>
      <c r="H71" s="487"/>
      <c r="I71" s="487"/>
      <c r="J71" s="487"/>
      <c r="K71" s="487"/>
      <c r="L71" s="487"/>
      <c r="M71" s="487"/>
    </row>
    <row r="72" spans="1:13" x14ac:dyDescent="0.35">
      <c r="D72" s="487"/>
      <c r="E72" s="487"/>
      <c r="F72" s="487"/>
      <c r="G72" s="499">
        <f>SUM(G55+G43+G31+G19+G7)</f>
        <v>588</v>
      </c>
    </row>
    <row r="73" spans="1:13" x14ac:dyDescent="0.35">
      <c r="B73" s="487"/>
      <c r="C73" s="487"/>
      <c r="D73" s="487"/>
      <c r="E73" s="487"/>
      <c r="F73" s="487"/>
      <c r="G73" s="487"/>
    </row>
    <row r="74" spans="1:13" x14ac:dyDescent="0.35">
      <c r="D74" s="487"/>
      <c r="E74" s="487"/>
      <c r="F74" s="487"/>
      <c r="G74" s="487"/>
    </row>
    <row r="75" spans="1:13" x14ac:dyDescent="0.35">
      <c r="D75" s="487"/>
      <c r="E75" s="487"/>
      <c r="F75" s="487"/>
      <c r="G75" s="487"/>
    </row>
    <row r="76" spans="1:13" x14ac:dyDescent="0.35">
      <c r="D76" s="487"/>
      <c r="E76" s="487"/>
      <c r="F76" s="487"/>
      <c r="G76" s="487"/>
    </row>
    <row r="77" spans="1:13" x14ac:dyDescent="0.35">
      <c r="D77" s="487"/>
      <c r="E77" s="487"/>
      <c r="F77" s="487"/>
      <c r="G77" s="487"/>
    </row>
    <row r="78" spans="1:13" x14ac:dyDescent="0.35">
      <c r="D78" s="487"/>
      <c r="E78" s="487"/>
      <c r="F78" s="487"/>
      <c r="G78" s="487"/>
    </row>
    <row r="79" spans="1:13" x14ac:dyDescent="0.35">
      <c r="D79" s="487"/>
      <c r="E79" s="487"/>
      <c r="F79" s="487"/>
      <c r="G79" s="487"/>
    </row>
    <row r="80" spans="1:13" x14ac:dyDescent="0.35">
      <c r="D80" s="487"/>
      <c r="E80" s="487"/>
      <c r="F80" s="487"/>
      <c r="G80" s="487"/>
    </row>
    <row r="81" spans="4:4" x14ac:dyDescent="0.35">
      <c r="D81" s="487"/>
    </row>
    <row r="82" spans="4:4" x14ac:dyDescent="0.35">
      <c r="D82" s="487"/>
    </row>
    <row r="83" spans="4:4" x14ac:dyDescent="0.35">
      <c r="D83" s="487"/>
    </row>
    <row r="84" spans="4:4" x14ac:dyDescent="0.35">
      <c r="D84" s="487"/>
    </row>
  </sheetData>
  <sheetProtection selectLockedCells="1" selectUnlockedCells="1"/>
  <mergeCells count="1">
    <mergeCell ref="B4:G4"/>
  </mergeCells>
  <printOptions horizontalCentered="1"/>
  <pageMargins left="0.7" right="0.7" top="0.75" bottom="0.75" header="0.3" footer="0.3"/>
  <pageSetup paperSize="9" scale="69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62783-2EFB-4EF7-BB50-A0BDE6786D6F}">
  <dimension ref="A1:M75"/>
  <sheetViews>
    <sheetView view="pageBreakPreview" zoomScale="85" zoomScaleSheetLayoutView="85" workbookViewId="0">
      <selection activeCell="D39" sqref="D39"/>
    </sheetView>
  </sheetViews>
  <sheetFormatPr defaultColWidth="9.109375" defaultRowHeight="17.399999999999999" x14ac:dyDescent="0.35"/>
  <cols>
    <col min="1" max="1" width="59.33203125" style="348" customWidth="1"/>
    <col min="2" max="7" width="10.88671875" style="448" customWidth="1"/>
    <col min="8" max="11" width="10.109375" style="348" bestFit="1" customWidth="1"/>
    <col min="12" max="12" width="9.33203125" style="348" bestFit="1" customWidth="1"/>
    <col min="13" max="13" width="10.109375" style="348" bestFit="1" customWidth="1"/>
    <col min="14" max="256" width="9.109375" style="348"/>
    <col min="257" max="257" width="59.33203125" style="348" customWidth="1"/>
    <col min="258" max="263" width="10.88671875" style="348" customWidth="1"/>
    <col min="264" max="267" width="10.109375" style="348" bestFit="1" customWidth="1"/>
    <col min="268" max="268" width="9.33203125" style="348" bestFit="1" customWidth="1"/>
    <col min="269" max="269" width="10.109375" style="348" bestFit="1" customWidth="1"/>
    <col min="270" max="512" width="9.109375" style="348"/>
    <col min="513" max="513" width="59.33203125" style="348" customWidth="1"/>
    <col min="514" max="519" width="10.88671875" style="348" customWidth="1"/>
    <col min="520" max="523" width="10.109375" style="348" bestFit="1" customWidth="1"/>
    <col min="524" max="524" width="9.33203125" style="348" bestFit="1" customWidth="1"/>
    <col min="525" max="525" width="10.109375" style="348" bestFit="1" customWidth="1"/>
    <col min="526" max="768" width="9.109375" style="348"/>
    <col min="769" max="769" width="59.33203125" style="348" customWidth="1"/>
    <col min="770" max="775" width="10.88671875" style="348" customWidth="1"/>
    <col min="776" max="779" width="10.109375" style="348" bestFit="1" customWidth="1"/>
    <col min="780" max="780" width="9.33203125" style="348" bestFit="1" customWidth="1"/>
    <col min="781" max="781" width="10.109375" style="348" bestFit="1" customWidth="1"/>
    <col min="782" max="1024" width="9.109375" style="348"/>
    <col min="1025" max="1025" width="59.33203125" style="348" customWidth="1"/>
    <col min="1026" max="1031" width="10.88671875" style="348" customWidth="1"/>
    <col min="1032" max="1035" width="10.109375" style="348" bestFit="1" customWidth="1"/>
    <col min="1036" max="1036" width="9.33203125" style="348" bestFit="1" customWidth="1"/>
    <col min="1037" max="1037" width="10.109375" style="348" bestFit="1" customWidth="1"/>
    <col min="1038" max="1280" width="9.109375" style="348"/>
    <col min="1281" max="1281" width="59.33203125" style="348" customWidth="1"/>
    <col min="1282" max="1287" width="10.88671875" style="348" customWidth="1"/>
    <col min="1288" max="1291" width="10.109375" style="348" bestFit="1" customWidth="1"/>
    <col min="1292" max="1292" width="9.33203125" style="348" bestFit="1" customWidth="1"/>
    <col min="1293" max="1293" width="10.109375" style="348" bestFit="1" customWidth="1"/>
    <col min="1294" max="1536" width="9.109375" style="348"/>
    <col min="1537" max="1537" width="59.33203125" style="348" customWidth="1"/>
    <col min="1538" max="1543" width="10.88671875" style="348" customWidth="1"/>
    <col min="1544" max="1547" width="10.109375" style="348" bestFit="1" customWidth="1"/>
    <col min="1548" max="1548" width="9.33203125" style="348" bestFit="1" customWidth="1"/>
    <col min="1549" max="1549" width="10.109375" style="348" bestFit="1" customWidth="1"/>
    <col min="1550" max="1792" width="9.109375" style="348"/>
    <col min="1793" max="1793" width="59.33203125" style="348" customWidth="1"/>
    <col min="1794" max="1799" width="10.88671875" style="348" customWidth="1"/>
    <col min="1800" max="1803" width="10.109375" style="348" bestFit="1" customWidth="1"/>
    <col min="1804" max="1804" width="9.33203125" style="348" bestFit="1" customWidth="1"/>
    <col min="1805" max="1805" width="10.109375" style="348" bestFit="1" customWidth="1"/>
    <col min="1806" max="2048" width="9.109375" style="348"/>
    <col min="2049" max="2049" width="59.33203125" style="348" customWidth="1"/>
    <col min="2050" max="2055" width="10.88671875" style="348" customWidth="1"/>
    <col min="2056" max="2059" width="10.109375" style="348" bestFit="1" customWidth="1"/>
    <col min="2060" max="2060" width="9.33203125" style="348" bestFit="1" customWidth="1"/>
    <col min="2061" max="2061" width="10.109375" style="348" bestFit="1" customWidth="1"/>
    <col min="2062" max="2304" width="9.109375" style="348"/>
    <col min="2305" max="2305" width="59.33203125" style="348" customWidth="1"/>
    <col min="2306" max="2311" width="10.88671875" style="348" customWidth="1"/>
    <col min="2312" max="2315" width="10.109375" style="348" bestFit="1" customWidth="1"/>
    <col min="2316" max="2316" width="9.33203125" style="348" bestFit="1" customWidth="1"/>
    <col min="2317" max="2317" width="10.109375" style="348" bestFit="1" customWidth="1"/>
    <col min="2318" max="2560" width="9.109375" style="348"/>
    <col min="2561" max="2561" width="59.33203125" style="348" customWidth="1"/>
    <col min="2562" max="2567" width="10.88671875" style="348" customWidth="1"/>
    <col min="2568" max="2571" width="10.109375" style="348" bestFit="1" customWidth="1"/>
    <col min="2572" max="2572" width="9.33203125" style="348" bestFit="1" customWidth="1"/>
    <col min="2573" max="2573" width="10.109375" style="348" bestFit="1" customWidth="1"/>
    <col min="2574" max="2816" width="9.109375" style="348"/>
    <col min="2817" max="2817" width="59.33203125" style="348" customWidth="1"/>
    <col min="2818" max="2823" width="10.88671875" style="348" customWidth="1"/>
    <col min="2824" max="2827" width="10.109375" style="348" bestFit="1" customWidth="1"/>
    <col min="2828" max="2828" width="9.33203125" style="348" bestFit="1" customWidth="1"/>
    <col min="2829" max="2829" width="10.109375" style="348" bestFit="1" customWidth="1"/>
    <col min="2830" max="3072" width="9.109375" style="348"/>
    <col min="3073" max="3073" width="59.33203125" style="348" customWidth="1"/>
    <col min="3074" max="3079" width="10.88671875" style="348" customWidth="1"/>
    <col min="3080" max="3083" width="10.109375" style="348" bestFit="1" customWidth="1"/>
    <col min="3084" max="3084" width="9.33203125" style="348" bestFit="1" customWidth="1"/>
    <col min="3085" max="3085" width="10.109375" style="348" bestFit="1" customWidth="1"/>
    <col min="3086" max="3328" width="9.109375" style="348"/>
    <col min="3329" max="3329" width="59.33203125" style="348" customWidth="1"/>
    <col min="3330" max="3335" width="10.88671875" style="348" customWidth="1"/>
    <col min="3336" max="3339" width="10.109375" style="348" bestFit="1" customWidth="1"/>
    <col min="3340" max="3340" width="9.33203125" style="348" bestFit="1" customWidth="1"/>
    <col min="3341" max="3341" width="10.109375" style="348" bestFit="1" customWidth="1"/>
    <col min="3342" max="3584" width="9.109375" style="348"/>
    <col min="3585" max="3585" width="59.33203125" style="348" customWidth="1"/>
    <col min="3586" max="3591" width="10.88671875" style="348" customWidth="1"/>
    <col min="3592" max="3595" width="10.109375" style="348" bestFit="1" customWidth="1"/>
    <col min="3596" max="3596" width="9.33203125" style="348" bestFit="1" customWidth="1"/>
    <col min="3597" max="3597" width="10.109375" style="348" bestFit="1" customWidth="1"/>
    <col min="3598" max="3840" width="9.109375" style="348"/>
    <col min="3841" max="3841" width="59.33203125" style="348" customWidth="1"/>
    <col min="3842" max="3847" width="10.88671875" style="348" customWidth="1"/>
    <col min="3848" max="3851" width="10.109375" style="348" bestFit="1" customWidth="1"/>
    <col min="3852" max="3852" width="9.33203125" style="348" bestFit="1" customWidth="1"/>
    <col min="3853" max="3853" width="10.109375" style="348" bestFit="1" customWidth="1"/>
    <col min="3854" max="4096" width="9.109375" style="348"/>
    <col min="4097" max="4097" width="59.33203125" style="348" customWidth="1"/>
    <col min="4098" max="4103" width="10.88671875" style="348" customWidth="1"/>
    <col min="4104" max="4107" width="10.109375" style="348" bestFit="1" customWidth="1"/>
    <col min="4108" max="4108" width="9.33203125" style="348" bestFit="1" customWidth="1"/>
    <col min="4109" max="4109" width="10.109375" style="348" bestFit="1" customWidth="1"/>
    <col min="4110" max="4352" width="9.109375" style="348"/>
    <col min="4353" max="4353" width="59.33203125" style="348" customWidth="1"/>
    <col min="4354" max="4359" width="10.88671875" style="348" customWidth="1"/>
    <col min="4360" max="4363" width="10.109375" style="348" bestFit="1" customWidth="1"/>
    <col min="4364" max="4364" width="9.33203125" style="348" bestFit="1" customWidth="1"/>
    <col min="4365" max="4365" width="10.109375" style="348" bestFit="1" customWidth="1"/>
    <col min="4366" max="4608" width="9.109375" style="348"/>
    <col min="4609" max="4609" width="59.33203125" style="348" customWidth="1"/>
    <col min="4610" max="4615" width="10.88671875" style="348" customWidth="1"/>
    <col min="4616" max="4619" width="10.109375" style="348" bestFit="1" customWidth="1"/>
    <col min="4620" max="4620" width="9.33203125" style="348" bestFit="1" customWidth="1"/>
    <col min="4621" max="4621" width="10.109375" style="348" bestFit="1" customWidth="1"/>
    <col min="4622" max="4864" width="9.109375" style="348"/>
    <col min="4865" max="4865" width="59.33203125" style="348" customWidth="1"/>
    <col min="4866" max="4871" width="10.88671875" style="348" customWidth="1"/>
    <col min="4872" max="4875" width="10.109375" style="348" bestFit="1" customWidth="1"/>
    <col min="4876" max="4876" width="9.33203125" style="348" bestFit="1" customWidth="1"/>
    <col min="4877" max="4877" width="10.109375" style="348" bestFit="1" customWidth="1"/>
    <col min="4878" max="5120" width="9.109375" style="348"/>
    <col min="5121" max="5121" width="59.33203125" style="348" customWidth="1"/>
    <col min="5122" max="5127" width="10.88671875" style="348" customWidth="1"/>
    <col min="5128" max="5131" width="10.109375" style="348" bestFit="1" customWidth="1"/>
    <col min="5132" max="5132" width="9.33203125" style="348" bestFit="1" customWidth="1"/>
    <col min="5133" max="5133" width="10.109375" style="348" bestFit="1" customWidth="1"/>
    <col min="5134" max="5376" width="9.109375" style="348"/>
    <col min="5377" max="5377" width="59.33203125" style="348" customWidth="1"/>
    <col min="5378" max="5383" width="10.88671875" style="348" customWidth="1"/>
    <col min="5384" max="5387" width="10.109375" style="348" bestFit="1" customWidth="1"/>
    <col min="5388" max="5388" width="9.33203125" style="348" bestFit="1" customWidth="1"/>
    <col min="5389" max="5389" width="10.109375" style="348" bestFit="1" customWidth="1"/>
    <col min="5390" max="5632" width="9.109375" style="348"/>
    <col min="5633" max="5633" width="59.33203125" style="348" customWidth="1"/>
    <col min="5634" max="5639" width="10.88671875" style="348" customWidth="1"/>
    <col min="5640" max="5643" width="10.109375" style="348" bestFit="1" customWidth="1"/>
    <col min="5644" max="5644" width="9.33203125" style="348" bestFit="1" customWidth="1"/>
    <col min="5645" max="5645" width="10.109375" style="348" bestFit="1" customWidth="1"/>
    <col min="5646" max="5888" width="9.109375" style="348"/>
    <col min="5889" max="5889" width="59.33203125" style="348" customWidth="1"/>
    <col min="5890" max="5895" width="10.88671875" style="348" customWidth="1"/>
    <col min="5896" max="5899" width="10.109375" style="348" bestFit="1" customWidth="1"/>
    <col min="5900" max="5900" width="9.33203125" style="348" bestFit="1" customWidth="1"/>
    <col min="5901" max="5901" width="10.109375" style="348" bestFit="1" customWidth="1"/>
    <col min="5902" max="6144" width="9.109375" style="348"/>
    <col min="6145" max="6145" width="59.33203125" style="348" customWidth="1"/>
    <col min="6146" max="6151" width="10.88671875" style="348" customWidth="1"/>
    <col min="6152" max="6155" width="10.109375" style="348" bestFit="1" customWidth="1"/>
    <col min="6156" max="6156" width="9.33203125" style="348" bestFit="1" customWidth="1"/>
    <col min="6157" max="6157" width="10.109375" style="348" bestFit="1" customWidth="1"/>
    <col min="6158" max="6400" width="9.109375" style="348"/>
    <col min="6401" max="6401" width="59.33203125" style="348" customWidth="1"/>
    <col min="6402" max="6407" width="10.88671875" style="348" customWidth="1"/>
    <col min="6408" max="6411" width="10.109375" style="348" bestFit="1" customWidth="1"/>
    <col min="6412" max="6412" width="9.33203125" style="348" bestFit="1" customWidth="1"/>
    <col min="6413" max="6413" width="10.109375" style="348" bestFit="1" customWidth="1"/>
    <col min="6414" max="6656" width="9.109375" style="348"/>
    <col min="6657" max="6657" width="59.33203125" style="348" customWidth="1"/>
    <col min="6658" max="6663" width="10.88671875" style="348" customWidth="1"/>
    <col min="6664" max="6667" width="10.109375" style="348" bestFit="1" customWidth="1"/>
    <col min="6668" max="6668" width="9.33203125" style="348" bestFit="1" customWidth="1"/>
    <col min="6669" max="6669" width="10.109375" style="348" bestFit="1" customWidth="1"/>
    <col min="6670" max="6912" width="9.109375" style="348"/>
    <col min="6913" max="6913" width="59.33203125" style="348" customWidth="1"/>
    <col min="6914" max="6919" width="10.88671875" style="348" customWidth="1"/>
    <col min="6920" max="6923" width="10.109375" style="348" bestFit="1" customWidth="1"/>
    <col min="6924" max="6924" width="9.33203125" style="348" bestFit="1" customWidth="1"/>
    <col min="6925" max="6925" width="10.109375" style="348" bestFit="1" customWidth="1"/>
    <col min="6926" max="7168" width="9.109375" style="348"/>
    <col min="7169" max="7169" width="59.33203125" style="348" customWidth="1"/>
    <col min="7170" max="7175" width="10.88671875" style="348" customWidth="1"/>
    <col min="7176" max="7179" width="10.109375" style="348" bestFit="1" customWidth="1"/>
    <col min="7180" max="7180" width="9.33203125" style="348" bestFit="1" customWidth="1"/>
    <col min="7181" max="7181" width="10.109375" style="348" bestFit="1" customWidth="1"/>
    <col min="7182" max="7424" width="9.109375" style="348"/>
    <col min="7425" max="7425" width="59.33203125" style="348" customWidth="1"/>
    <col min="7426" max="7431" width="10.88671875" style="348" customWidth="1"/>
    <col min="7432" max="7435" width="10.109375" style="348" bestFit="1" customWidth="1"/>
    <col min="7436" max="7436" width="9.33203125" style="348" bestFit="1" customWidth="1"/>
    <col min="7437" max="7437" width="10.109375" style="348" bestFit="1" customWidth="1"/>
    <col min="7438" max="7680" width="9.109375" style="348"/>
    <col min="7681" max="7681" width="59.33203125" style="348" customWidth="1"/>
    <col min="7682" max="7687" width="10.88671875" style="348" customWidth="1"/>
    <col min="7688" max="7691" width="10.109375" style="348" bestFit="1" customWidth="1"/>
    <col min="7692" max="7692" width="9.33203125" style="348" bestFit="1" customWidth="1"/>
    <col min="7693" max="7693" width="10.109375" style="348" bestFit="1" customWidth="1"/>
    <col min="7694" max="7936" width="9.109375" style="348"/>
    <col min="7937" max="7937" width="59.33203125" style="348" customWidth="1"/>
    <col min="7938" max="7943" width="10.88671875" style="348" customWidth="1"/>
    <col min="7944" max="7947" width="10.109375" style="348" bestFit="1" customWidth="1"/>
    <col min="7948" max="7948" width="9.33203125" style="348" bestFit="1" customWidth="1"/>
    <col min="7949" max="7949" width="10.109375" style="348" bestFit="1" customWidth="1"/>
    <col min="7950" max="8192" width="9.109375" style="348"/>
    <col min="8193" max="8193" width="59.33203125" style="348" customWidth="1"/>
    <col min="8194" max="8199" width="10.88671875" style="348" customWidth="1"/>
    <col min="8200" max="8203" width="10.109375" style="348" bestFit="1" customWidth="1"/>
    <col min="8204" max="8204" width="9.33203125" style="348" bestFit="1" customWidth="1"/>
    <col min="8205" max="8205" width="10.109375" style="348" bestFit="1" customWidth="1"/>
    <col min="8206" max="8448" width="9.109375" style="348"/>
    <col min="8449" max="8449" width="59.33203125" style="348" customWidth="1"/>
    <col min="8450" max="8455" width="10.88671875" style="348" customWidth="1"/>
    <col min="8456" max="8459" width="10.109375" style="348" bestFit="1" customWidth="1"/>
    <col min="8460" max="8460" width="9.33203125" style="348" bestFit="1" customWidth="1"/>
    <col min="8461" max="8461" width="10.109375" style="348" bestFit="1" customWidth="1"/>
    <col min="8462" max="8704" width="9.109375" style="348"/>
    <col min="8705" max="8705" width="59.33203125" style="348" customWidth="1"/>
    <col min="8706" max="8711" width="10.88671875" style="348" customWidth="1"/>
    <col min="8712" max="8715" width="10.109375" style="348" bestFit="1" customWidth="1"/>
    <col min="8716" max="8716" width="9.33203125" style="348" bestFit="1" customWidth="1"/>
    <col min="8717" max="8717" width="10.109375" style="348" bestFit="1" customWidth="1"/>
    <col min="8718" max="8960" width="9.109375" style="348"/>
    <col min="8961" max="8961" width="59.33203125" style="348" customWidth="1"/>
    <col min="8962" max="8967" width="10.88671875" style="348" customWidth="1"/>
    <col min="8968" max="8971" width="10.109375" style="348" bestFit="1" customWidth="1"/>
    <col min="8972" max="8972" width="9.33203125" style="348" bestFit="1" customWidth="1"/>
    <col min="8973" max="8973" width="10.109375" style="348" bestFit="1" customWidth="1"/>
    <col min="8974" max="9216" width="9.109375" style="348"/>
    <col min="9217" max="9217" width="59.33203125" style="348" customWidth="1"/>
    <col min="9218" max="9223" width="10.88671875" style="348" customWidth="1"/>
    <col min="9224" max="9227" width="10.109375" style="348" bestFit="1" customWidth="1"/>
    <col min="9228" max="9228" width="9.33203125" style="348" bestFit="1" customWidth="1"/>
    <col min="9229" max="9229" width="10.109375" style="348" bestFit="1" customWidth="1"/>
    <col min="9230" max="9472" width="9.109375" style="348"/>
    <col min="9473" max="9473" width="59.33203125" style="348" customWidth="1"/>
    <col min="9474" max="9479" width="10.88671875" style="348" customWidth="1"/>
    <col min="9480" max="9483" width="10.109375" style="348" bestFit="1" customWidth="1"/>
    <col min="9484" max="9484" width="9.33203125" style="348" bestFit="1" customWidth="1"/>
    <col min="9485" max="9485" width="10.109375" style="348" bestFit="1" customWidth="1"/>
    <col min="9486" max="9728" width="9.109375" style="348"/>
    <col min="9729" max="9729" width="59.33203125" style="348" customWidth="1"/>
    <col min="9730" max="9735" width="10.88671875" style="348" customWidth="1"/>
    <col min="9736" max="9739" width="10.109375" style="348" bestFit="1" customWidth="1"/>
    <col min="9740" max="9740" width="9.33203125" style="348" bestFit="1" customWidth="1"/>
    <col min="9741" max="9741" width="10.109375" style="348" bestFit="1" customWidth="1"/>
    <col min="9742" max="9984" width="9.109375" style="348"/>
    <col min="9985" max="9985" width="59.33203125" style="348" customWidth="1"/>
    <col min="9986" max="9991" width="10.88671875" style="348" customWidth="1"/>
    <col min="9992" max="9995" width="10.109375" style="348" bestFit="1" customWidth="1"/>
    <col min="9996" max="9996" width="9.33203125" style="348" bestFit="1" customWidth="1"/>
    <col min="9997" max="9997" width="10.109375" style="348" bestFit="1" customWidth="1"/>
    <col min="9998" max="10240" width="9.109375" style="348"/>
    <col min="10241" max="10241" width="59.33203125" style="348" customWidth="1"/>
    <col min="10242" max="10247" width="10.88671875" style="348" customWidth="1"/>
    <col min="10248" max="10251" width="10.109375" style="348" bestFit="1" customWidth="1"/>
    <col min="10252" max="10252" width="9.33203125" style="348" bestFit="1" customWidth="1"/>
    <col min="10253" max="10253" width="10.109375" style="348" bestFit="1" customWidth="1"/>
    <col min="10254" max="10496" width="9.109375" style="348"/>
    <col min="10497" max="10497" width="59.33203125" style="348" customWidth="1"/>
    <col min="10498" max="10503" width="10.88671875" style="348" customWidth="1"/>
    <col min="10504" max="10507" width="10.109375" style="348" bestFit="1" customWidth="1"/>
    <col min="10508" max="10508" width="9.33203125" style="348" bestFit="1" customWidth="1"/>
    <col min="10509" max="10509" width="10.109375" style="348" bestFit="1" customWidth="1"/>
    <col min="10510" max="10752" width="9.109375" style="348"/>
    <col min="10753" max="10753" width="59.33203125" style="348" customWidth="1"/>
    <col min="10754" max="10759" width="10.88671875" style="348" customWidth="1"/>
    <col min="10760" max="10763" width="10.109375" style="348" bestFit="1" customWidth="1"/>
    <col min="10764" max="10764" width="9.33203125" style="348" bestFit="1" customWidth="1"/>
    <col min="10765" max="10765" width="10.109375" style="348" bestFit="1" customWidth="1"/>
    <col min="10766" max="11008" width="9.109375" style="348"/>
    <col min="11009" max="11009" width="59.33203125" style="348" customWidth="1"/>
    <col min="11010" max="11015" width="10.88671875" style="348" customWidth="1"/>
    <col min="11016" max="11019" width="10.109375" style="348" bestFit="1" customWidth="1"/>
    <col min="11020" max="11020" width="9.33203125" style="348" bestFit="1" customWidth="1"/>
    <col min="11021" max="11021" width="10.109375" style="348" bestFit="1" customWidth="1"/>
    <col min="11022" max="11264" width="9.109375" style="348"/>
    <col min="11265" max="11265" width="59.33203125" style="348" customWidth="1"/>
    <col min="11266" max="11271" width="10.88671875" style="348" customWidth="1"/>
    <col min="11272" max="11275" width="10.109375" style="348" bestFit="1" customWidth="1"/>
    <col min="11276" max="11276" width="9.33203125" style="348" bestFit="1" customWidth="1"/>
    <col min="11277" max="11277" width="10.109375" style="348" bestFit="1" customWidth="1"/>
    <col min="11278" max="11520" width="9.109375" style="348"/>
    <col min="11521" max="11521" width="59.33203125" style="348" customWidth="1"/>
    <col min="11522" max="11527" width="10.88671875" style="348" customWidth="1"/>
    <col min="11528" max="11531" width="10.109375" style="348" bestFit="1" customWidth="1"/>
    <col min="11532" max="11532" width="9.33203125" style="348" bestFit="1" customWidth="1"/>
    <col min="11533" max="11533" width="10.109375" style="348" bestFit="1" customWidth="1"/>
    <col min="11534" max="11776" width="9.109375" style="348"/>
    <col min="11777" max="11777" width="59.33203125" style="348" customWidth="1"/>
    <col min="11778" max="11783" width="10.88671875" style="348" customWidth="1"/>
    <col min="11784" max="11787" width="10.109375" style="348" bestFit="1" customWidth="1"/>
    <col min="11788" max="11788" width="9.33203125" style="348" bestFit="1" customWidth="1"/>
    <col min="11789" max="11789" width="10.109375" style="348" bestFit="1" customWidth="1"/>
    <col min="11790" max="12032" width="9.109375" style="348"/>
    <col min="12033" max="12033" width="59.33203125" style="348" customWidth="1"/>
    <col min="12034" max="12039" width="10.88671875" style="348" customWidth="1"/>
    <col min="12040" max="12043" width="10.109375" style="348" bestFit="1" customWidth="1"/>
    <col min="12044" max="12044" width="9.33203125" style="348" bestFit="1" customWidth="1"/>
    <col min="12045" max="12045" width="10.109375" style="348" bestFit="1" customWidth="1"/>
    <col min="12046" max="12288" width="9.109375" style="348"/>
    <col min="12289" max="12289" width="59.33203125" style="348" customWidth="1"/>
    <col min="12290" max="12295" width="10.88671875" style="348" customWidth="1"/>
    <col min="12296" max="12299" width="10.109375" style="348" bestFit="1" customWidth="1"/>
    <col min="12300" max="12300" width="9.33203125" style="348" bestFit="1" customWidth="1"/>
    <col min="12301" max="12301" width="10.109375" style="348" bestFit="1" customWidth="1"/>
    <col min="12302" max="12544" width="9.109375" style="348"/>
    <col min="12545" max="12545" width="59.33203125" style="348" customWidth="1"/>
    <col min="12546" max="12551" width="10.88671875" style="348" customWidth="1"/>
    <col min="12552" max="12555" width="10.109375" style="348" bestFit="1" customWidth="1"/>
    <col min="12556" max="12556" width="9.33203125" style="348" bestFit="1" customWidth="1"/>
    <col min="12557" max="12557" width="10.109375" style="348" bestFit="1" customWidth="1"/>
    <col min="12558" max="12800" width="9.109375" style="348"/>
    <col min="12801" max="12801" width="59.33203125" style="348" customWidth="1"/>
    <col min="12802" max="12807" width="10.88671875" style="348" customWidth="1"/>
    <col min="12808" max="12811" width="10.109375" style="348" bestFit="1" customWidth="1"/>
    <col min="12812" max="12812" width="9.33203125" style="348" bestFit="1" customWidth="1"/>
    <col min="12813" max="12813" width="10.109375" style="348" bestFit="1" customWidth="1"/>
    <col min="12814" max="13056" width="9.109375" style="348"/>
    <col min="13057" max="13057" width="59.33203125" style="348" customWidth="1"/>
    <col min="13058" max="13063" width="10.88671875" style="348" customWidth="1"/>
    <col min="13064" max="13067" width="10.109375" style="348" bestFit="1" customWidth="1"/>
    <col min="13068" max="13068" width="9.33203125" style="348" bestFit="1" customWidth="1"/>
    <col min="13069" max="13069" width="10.109375" style="348" bestFit="1" customWidth="1"/>
    <col min="13070" max="13312" width="9.109375" style="348"/>
    <col min="13313" max="13313" width="59.33203125" style="348" customWidth="1"/>
    <col min="13314" max="13319" width="10.88671875" style="348" customWidth="1"/>
    <col min="13320" max="13323" width="10.109375" style="348" bestFit="1" customWidth="1"/>
    <col min="13324" max="13324" width="9.33203125" style="348" bestFit="1" customWidth="1"/>
    <col min="13325" max="13325" width="10.109375" style="348" bestFit="1" customWidth="1"/>
    <col min="13326" max="13568" width="9.109375" style="348"/>
    <col min="13569" max="13569" width="59.33203125" style="348" customWidth="1"/>
    <col min="13570" max="13575" width="10.88671875" style="348" customWidth="1"/>
    <col min="13576" max="13579" width="10.109375" style="348" bestFit="1" customWidth="1"/>
    <col min="13580" max="13580" width="9.33203125" style="348" bestFit="1" customWidth="1"/>
    <col min="13581" max="13581" width="10.109375" style="348" bestFit="1" customWidth="1"/>
    <col min="13582" max="13824" width="9.109375" style="348"/>
    <col min="13825" max="13825" width="59.33203125" style="348" customWidth="1"/>
    <col min="13826" max="13831" width="10.88671875" style="348" customWidth="1"/>
    <col min="13832" max="13835" width="10.109375" style="348" bestFit="1" customWidth="1"/>
    <col min="13836" max="13836" width="9.33203125" style="348" bestFit="1" customWidth="1"/>
    <col min="13837" max="13837" width="10.109375" style="348" bestFit="1" customWidth="1"/>
    <col min="13838" max="14080" width="9.109375" style="348"/>
    <col min="14081" max="14081" width="59.33203125" style="348" customWidth="1"/>
    <col min="14082" max="14087" width="10.88671875" style="348" customWidth="1"/>
    <col min="14088" max="14091" width="10.109375" style="348" bestFit="1" customWidth="1"/>
    <col min="14092" max="14092" width="9.33203125" style="348" bestFit="1" customWidth="1"/>
    <col min="14093" max="14093" width="10.109375" style="348" bestFit="1" customWidth="1"/>
    <col min="14094" max="14336" width="9.109375" style="348"/>
    <col min="14337" max="14337" width="59.33203125" style="348" customWidth="1"/>
    <col min="14338" max="14343" width="10.88671875" style="348" customWidth="1"/>
    <col min="14344" max="14347" width="10.109375" style="348" bestFit="1" customWidth="1"/>
    <col min="14348" max="14348" width="9.33203125" style="348" bestFit="1" customWidth="1"/>
    <col min="14349" max="14349" width="10.109375" style="348" bestFit="1" customWidth="1"/>
    <col min="14350" max="14592" width="9.109375" style="348"/>
    <col min="14593" max="14593" width="59.33203125" style="348" customWidth="1"/>
    <col min="14594" max="14599" width="10.88671875" style="348" customWidth="1"/>
    <col min="14600" max="14603" width="10.109375" style="348" bestFit="1" customWidth="1"/>
    <col min="14604" max="14604" width="9.33203125" style="348" bestFit="1" customWidth="1"/>
    <col min="14605" max="14605" width="10.109375" style="348" bestFit="1" customWidth="1"/>
    <col min="14606" max="14848" width="9.109375" style="348"/>
    <col min="14849" max="14849" width="59.33203125" style="348" customWidth="1"/>
    <col min="14850" max="14855" width="10.88671875" style="348" customWidth="1"/>
    <col min="14856" max="14859" width="10.109375" style="348" bestFit="1" customWidth="1"/>
    <col min="14860" max="14860" width="9.33203125" style="348" bestFit="1" customWidth="1"/>
    <col min="14861" max="14861" width="10.109375" style="348" bestFit="1" customWidth="1"/>
    <col min="14862" max="15104" width="9.109375" style="348"/>
    <col min="15105" max="15105" width="59.33203125" style="348" customWidth="1"/>
    <col min="15106" max="15111" width="10.88671875" style="348" customWidth="1"/>
    <col min="15112" max="15115" width="10.109375" style="348" bestFit="1" customWidth="1"/>
    <col min="15116" max="15116" width="9.33203125" style="348" bestFit="1" customWidth="1"/>
    <col min="15117" max="15117" width="10.109375" style="348" bestFit="1" customWidth="1"/>
    <col min="15118" max="15360" width="9.109375" style="348"/>
    <col min="15361" max="15361" width="59.33203125" style="348" customWidth="1"/>
    <col min="15362" max="15367" width="10.88671875" style="348" customWidth="1"/>
    <col min="15368" max="15371" width="10.109375" style="348" bestFit="1" customWidth="1"/>
    <col min="15372" max="15372" width="9.33203125" style="348" bestFit="1" customWidth="1"/>
    <col min="15373" max="15373" width="10.109375" style="348" bestFit="1" customWidth="1"/>
    <col min="15374" max="15616" width="9.109375" style="348"/>
    <col min="15617" max="15617" width="59.33203125" style="348" customWidth="1"/>
    <col min="15618" max="15623" width="10.88671875" style="348" customWidth="1"/>
    <col min="15624" max="15627" width="10.109375" style="348" bestFit="1" customWidth="1"/>
    <col min="15628" max="15628" width="9.33203125" style="348" bestFit="1" customWidth="1"/>
    <col min="15629" max="15629" width="10.109375" style="348" bestFit="1" customWidth="1"/>
    <col min="15630" max="15872" width="9.109375" style="348"/>
    <col min="15873" max="15873" width="59.33203125" style="348" customWidth="1"/>
    <col min="15874" max="15879" width="10.88671875" style="348" customWidth="1"/>
    <col min="15880" max="15883" width="10.109375" style="348" bestFit="1" customWidth="1"/>
    <col min="15884" max="15884" width="9.33203125" style="348" bestFit="1" customWidth="1"/>
    <col min="15885" max="15885" width="10.109375" style="348" bestFit="1" customWidth="1"/>
    <col min="15886" max="16128" width="9.109375" style="348"/>
    <col min="16129" max="16129" width="59.33203125" style="348" customWidth="1"/>
    <col min="16130" max="16135" width="10.88671875" style="348" customWidth="1"/>
    <col min="16136" max="16139" width="10.109375" style="348" bestFit="1" customWidth="1"/>
    <col min="16140" max="16140" width="9.33203125" style="348" bestFit="1" customWidth="1"/>
    <col min="16141" max="16141" width="10.109375" style="348" bestFit="1" customWidth="1"/>
    <col min="16142" max="16384" width="9.109375" style="348"/>
  </cols>
  <sheetData>
    <row r="1" spans="1:13" ht="18.75" customHeight="1" x14ac:dyDescent="0.35">
      <c r="A1" s="72" t="s">
        <v>494</v>
      </c>
      <c r="C1" s="474"/>
      <c r="D1" s="474"/>
      <c r="E1" s="474"/>
      <c r="F1" s="474"/>
      <c r="G1" s="474"/>
    </row>
    <row r="2" spans="1:13" ht="18.75" customHeight="1" x14ac:dyDescent="0.35">
      <c r="A2" s="32" t="s">
        <v>495</v>
      </c>
      <c r="C2" s="475"/>
      <c r="D2" s="475"/>
      <c r="E2" s="475"/>
      <c r="F2" s="475"/>
      <c r="G2" s="475"/>
    </row>
    <row r="3" spans="1:13" ht="18.75" customHeight="1" x14ac:dyDescent="0.35">
      <c r="A3" s="32"/>
      <c r="C3" s="475"/>
      <c r="D3" s="475"/>
      <c r="E3" s="475"/>
      <c r="F3" s="475"/>
      <c r="G3" s="475"/>
    </row>
    <row r="4" spans="1:13" s="34" customFormat="1" ht="21" customHeight="1" x14ac:dyDescent="0.35">
      <c r="A4" s="476"/>
      <c r="B4" s="29"/>
      <c r="C4" s="29"/>
      <c r="D4" s="29"/>
      <c r="E4" s="477"/>
      <c r="F4" s="68"/>
      <c r="G4" s="68" t="s">
        <v>496</v>
      </c>
    </row>
    <row r="5" spans="1:13" ht="20.100000000000001" customHeight="1" x14ac:dyDescent="0.35">
      <c r="A5" s="69" t="s">
        <v>489</v>
      </c>
      <c r="B5" s="430" t="s">
        <v>266</v>
      </c>
      <c r="C5" s="430"/>
      <c r="D5" s="430"/>
      <c r="E5" s="430"/>
      <c r="F5" s="430"/>
      <c r="G5" s="430"/>
    </row>
    <row r="6" spans="1:13" ht="20.100000000000001" customHeight="1" x14ac:dyDescent="0.35">
      <c r="A6" s="48" t="s">
        <v>490</v>
      </c>
      <c r="B6" s="395">
        <v>2017</v>
      </c>
      <c r="C6" s="460">
        <v>2018</v>
      </c>
      <c r="D6" s="460">
        <v>2019</v>
      </c>
      <c r="E6" s="460">
        <v>2020</v>
      </c>
      <c r="F6" s="460">
        <v>2021</v>
      </c>
      <c r="G6" s="460">
        <v>2022</v>
      </c>
      <c r="H6" s="446"/>
      <c r="I6" s="446"/>
      <c r="J6" s="446"/>
      <c r="K6" s="479"/>
      <c r="L6" s="479"/>
      <c r="M6" s="479"/>
    </row>
    <row r="7" spans="1:13" ht="3.9" customHeight="1" x14ac:dyDescent="0.35">
      <c r="A7" s="431"/>
      <c r="B7" s="432"/>
      <c r="C7" s="432"/>
      <c r="D7" s="432"/>
      <c r="E7" s="432"/>
      <c r="F7" s="432"/>
      <c r="G7" s="432"/>
    </row>
    <row r="8" spans="1:13" s="461" customFormat="1" ht="15" customHeight="1" x14ac:dyDescent="0.35">
      <c r="A8" s="69" t="s">
        <v>19</v>
      </c>
      <c r="B8" s="480">
        <v>436</v>
      </c>
      <c r="C8" s="480">
        <v>358</v>
      </c>
      <c r="D8" s="480">
        <f>SUM(D9:D17)</f>
        <v>459</v>
      </c>
      <c r="E8" s="480">
        <f>SUM(E9:E17)</f>
        <v>380</v>
      </c>
      <c r="F8" s="480">
        <f>SUM(F9:F17)</f>
        <v>276</v>
      </c>
      <c r="G8" s="480">
        <f>SUM(G9:G17)</f>
        <v>390</v>
      </c>
      <c r="H8" s="481"/>
    </row>
    <row r="9" spans="1:13" ht="15" customHeight="1" x14ac:dyDescent="0.35">
      <c r="A9" s="482">
        <v>0</v>
      </c>
      <c r="B9" s="483">
        <v>119</v>
      </c>
      <c r="C9" s="483">
        <v>106</v>
      </c>
      <c r="D9" s="483">
        <v>137</v>
      </c>
      <c r="E9" s="483">
        <v>99</v>
      </c>
      <c r="F9" s="483">
        <v>80</v>
      </c>
      <c r="G9" s="483">
        <v>130</v>
      </c>
      <c r="H9" s="484"/>
      <c r="I9" s="484"/>
      <c r="J9" s="484"/>
    </row>
    <row r="10" spans="1:13" ht="15" customHeight="1" x14ac:dyDescent="0.35">
      <c r="A10" s="482">
        <v>1</v>
      </c>
      <c r="B10" s="483">
        <v>93</v>
      </c>
      <c r="C10" s="483">
        <v>59</v>
      </c>
      <c r="D10" s="483">
        <v>67</v>
      </c>
      <c r="E10" s="483">
        <v>93</v>
      </c>
      <c r="F10" s="483">
        <v>66</v>
      </c>
      <c r="G10" s="483">
        <v>73</v>
      </c>
      <c r="H10" s="484"/>
      <c r="I10" s="484"/>
      <c r="J10" s="484"/>
    </row>
    <row r="11" spans="1:13" ht="15" customHeight="1" x14ac:dyDescent="0.35">
      <c r="A11" s="482">
        <v>2</v>
      </c>
      <c r="B11" s="483">
        <v>80</v>
      </c>
      <c r="C11" s="483">
        <v>63</v>
      </c>
      <c r="D11" s="483">
        <v>80</v>
      </c>
      <c r="E11" s="483">
        <v>71</v>
      </c>
      <c r="F11" s="483">
        <v>43</v>
      </c>
      <c r="G11" s="483">
        <v>70</v>
      </c>
      <c r="H11" s="484"/>
      <c r="I11" s="484"/>
      <c r="J11" s="484"/>
    </row>
    <row r="12" spans="1:13" ht="15" customHeight="1" x14ac:dyDescent="0.35">
      <c r="A12" s="485">
        <v>3</v>
      </c>
      <c r="B12" s="483">
        <v>57</v>
      </c>
      <c r="C12" s="483">
        <v>60</v>
      </c>
      <c r="D12" s="483">
        <v>63</v>
      </c>
      <c r="E12" s="483">
        <v>50</v>
      </c>
      <c r="F12" s="483">
        <v>33</v>
      </c>
      <c r="G12" s="483">
        <v>45</v>
      </c>
      <c r="H12" s="484"/>
      <c r="I12" s="484"/>
      <c r="J12" s="484"/>
    </row>
    <row r="13" spans="1:13" ht="15" customHeight="1" x14ac:dyDescent="0.35">
      <c r="A13" s="482">
        <v>4</v>
      </c>
      <c r="B13" s="483">
        <v>37</v>
      </c>
      <c r="C13" s="483">
        <v>29</v>
      </c>
      <c r="D13" s="483">
        <v>54</v>
      </c>
      <c r="E13" s="483">
        <v>21</v>
      </c>
      <c r="F13" s="483">
        <v>26</v>
      </c>
      <c r="G13" s="483">
        <v>29</v>
      </c>
      <c r="H13" s="484"/>
      <c r="I13" s="484"/>
      <c r="J13" s="484"/>
    </row>
    <row r="14" spans="1:13" ht="15" customHeight="1" x14ac:dyDescent="0.35">
      <c r="A14" s="482">
        <v>5</v>
      </c>
      <c r="B14" s="483">
        <v>18</v>
      </c>
      <c r="C14" s="483">
        <v>18</v>
      </c>
      <c r="D14" s="483">
        <v>29</v>
      </c>
      <c r="E14" s="483">
        <v>25</v>
      </c>
      <c r="F14" s="483">
        <v>11</v>
      </c>
      <c r="G14" s="483">
        <v>19</v>
      </c>
      <c r="H14" s="484"/>
      <c r="I14" s="484"/>
      <c r="J14" s="484"/>
    </row>
    <row r="15" spans="1:13" ht="15" customHeight="1" x14ac:dyDescent="0.35">
      <c r="A15" s="482">
        <v>6</v>
      </c>
      <c r="B15" s="483">
        <v>12</v>
      </c>
      <c r="C15" s="483">
        <v>7</v>
      </c>
      <c r="D15" s="483">
        <v>13</v>
      </c>
      <c r="E15" s="483">
        <v>8</v>
      </c>
      <c r="F15" s="483">
        <v>6</v>
      </c>
      <c r="G15" s="483">
        <v>9</v>
      </c>
      <c r="H15" s="484"/>
      <c r="I15" s="484"/>
      <c r="J15" s="484"/>
    </row>
    <row r="16" spans="1:13" s="461" customFormat="1" ht="15" customHeight="1" x14ac:dyDescent="0.35">
      <c r="A16" s="485" t="s">
        <v>491</v>
      </c>
      <c r="B16" s="483">
        <v>18</v>
      </c>
      <c r="C16" s="483">
        <v>10</v>
      </c>
      <c r="D16" s="483">
        <v>12</v>
      </c>
      <c r="E16" s="483">
        <v>12</v>
      </c>
      <c r="F16" s="483">
        <v>8</v>
      </c>
      <c r="G16" s="483">
        <v>9</v>
      </c>
      <c r="H16" s="348"/>
      <c r="I16" s="348"/>
      <c r="J16" s="348"/>
      <c r="K16" s="348"/>
      <c r="L16" s="348"/>
      <c r="M16" s="348"/>
    </row>
    <row r="17" spans="1:13" s="461" customFormat="1" ht="15" customHeight="1" x14ac:dyDescent="0.35">
      <c r="A17" s="485" t="s">
        <v>455</v>
      </c>
      <c r="B17" s="483">
        <v>2</v>
      </c>
      <c r="C17" s="483">
        <v>6</v>
      </c>
      <c r="D17" s="483">
        <v>4</v>
      </c>
      <c r="E17" s="483">
        <v>1</v>
      </c>
      <c r="F17" s="483">
        <v>3</v>
      </c>
      <c r="G17" s="483">
        <v>6</v>
      </c>
      <c r="H17" s="348"/>
    </row>
    <row r="18" spans="1:13" ht="15" customHeight="1" x14ac:dyDescent="0.35">
      <c r="A18" s="485" t="s">
        <v>492</v>
      </c>
      <c r="B18" s="483">
        <v>860</v>
      </c>
      <c r="C18" s="500">
        <v>683</v>
      </c>
      <c r="D18" s="500">
        <v>939</v>
      </c>
      <c r="E18" s="500">
        <v>727</v>
      </c>
      <c r="F18" s="500">
        <v>505</v>
      </c>
      <c r="G18" s="500">
        <v>682</v>
      </c>
      <c r="H18" s="484"/>
      <c r="I18" s="484"/>
      <c r="J18" s="484"/>
      <c r="K18" s="484"/>
      <c r="L18" s="484"/>
      <c r="M18" s="484"/>
    </row>
    <row r="19" spans="1:13" ht="15" customHeight="1" x14ac:dyDescent="0.35">
      <c r="A19" s="486"/>
    </row>
    <row r="20" spans="1:13" s="461" customFormat="1" ht="15" customHeight="1" x14ac:dyDescent="0.35">
      <c r="A20" s="69" t="s">
        <v>20</v>
      </c>
      <c r="B20" s="480">
        <v>97</v>
      </c>
      <c r="C20" s="480">
        <v>79</v>
      </c>
      <c r="D20" s="480">
        <f>SUM(D21:D29)</f>
        <v>82</v>
      </c>
      <c r="E20" s="480">
        <f>SUM(E21:E29)</f>
        <v>105</v>
      </c>
      <c r="F20" s="480">
        <f>SUM(F21:F29)</f>
        <v>57</v>
      </c>
      <c r="G20" s="480">
        <f>SUM(G21:G29)</f>
        <v>103</v>
      </c>
    </row>
    <row r="21" spans="1:13" ht="15" customHeight="1" x14ac:dyDescent="0.35">
      <c r="A21" s="482">
        <v>0</v>
      </c>
      <c r="B21" s="483">
        <v>9</v>
      </c>
      <c r="C21" s="483">
        <v>6</v>
      </c>
      <c r="D21" s="483">
        <v>10</v>
      </c>
      <c r="E21" s="483">
        <v>14</v>
      </c>
      <c r="F21" s="483">
        <v>9</v>
      </c>
      <c r="G21" s="483">
        <v>28</v>
      </c>
      <c r="H21" s="484"/>
      <c r="I21" s="484"/>
      <c r="J21" s="484"/>
    </row>
    <row r="22" spans="1:13" ht="15" customHeight="1" x14ac:dyDescent="0.35">
      <c r="A22" s="482">
        <v>1</v>
      </c>
      <c r="B22" s="483">
        <v>14</v>
      </c>
      <c r="C22" s="483">
        <v>5</v>
      </c>
      <c r="D22" s="483">
        <v>6</v>
      </c>
      <c r="E22" s="483">
        <v>20</v>
      </c>
      <c r="F22" s="483">
        <v>9</v>
      </c>
      <c r="G22" s="483">
        <v>20</v>
      </c>
      <c r="H22" s="484"/>
      <c r="I22" s="484"/>
      <c r="J22" s="484"/>
    </row>
    <row r="23" spans="1:13" ht="15" customHeight="1" x14ac:dyDescent="0.35">
      <c r="A23" s="482">
        <v>2</v>
      </c>
      <c r="B23" s="483">
        <v>22</v>
      </c>
      <c r="C23" s="483">
        <v>9</v>
      </c>
      <c r="D23" s="483">
        <v>11</v>
      </c>
      <c r="E23" s="483">
        <v>16</v>
      </c>
      <c r="F23" s="483">
        <v>8</v>
      </c>
      <c r="G23" s="483">
        <v>19</v>
      </c>
      <c r="H23" s="484"/>
      <c r="I23" s="484"/>
      <c r="J23" s="484"/>
    </row>
    <row r="24" spans="1:13" s="461" customFormat="1" ht="15" customHeight="1" x14ac:dyDescent="0.35">
      <c r="A24" s="485">
        <v>3</v>
      </c>
      <c r="B24" s="483">
        <v>9</v>
      </c>
      <c r="C24" s="483">
        <v>7</v>
      </c>
      <c r="D24" s="483">
        <v>5</v>
      </c>
      <c r="E24" s="483">
        <v>19</v>
      </c>
      <c r="F24" s="483">
        <v>8</v>
      </c>
      <c r="G24" s="483">
        <v>13</v>
      </c>
      <c r="H24" s="484"/>
      <c r="I24" s="484"/>
      <c r="J24" s="484"/>
      <c r="K24" s="348"/>
      <c r="L24" s="348"/>
      <c r="M24" s="348"/>
    </row>
    <row r="25" spans="1:13" ht="15" customHeight="1" x14ac:dyDescent="0.35">
      <c r="A25" s="482">
        <v>4</v>
      </c>
      <c r="B25" s="483">
        <v>5</v>
      </c>
      <c r="C25" s="483">
        <v>7</v>
      </c>
      <c r="D25" s="483">
        <v>6</v>
      </c>
      <c r="E25" s="483">
        <v>5</v>
      </c>
      <c r="F25" s="483">
        <v>5</v>
      </c>
      <c r="G25" s="483">
        <v>12</v>
      </c>
      <c r="H25" s="484"/>
      <c r="I25" s="484"/>
      <c r="J25" s="484"/>
    </row>
    <row r="26" spans="1:13" ht="15" customHeight="1" x14ac:dyDescent="0.35">
      <c r="A26" s="482">
        <v>5</v>
      </c>
      <c r="B26" s="483">
        <v>4</v>
      </c>
      <c r="C26" s="483">
        <v>3</v>
      </c>
      <c r="D26" s="483">
        <v>1</v>
      </c>
      <c r="E26" s="483">
        <v>10</v>
      </c>
      <c r="F26" s="483">
        <v>1</v>
      </c>
      <c r="G26" s="483">
        <v>5</v>
      </c>
      <c r="H26" s="484"/>
      <c r="I26" s="484"/>
      <c r="J26" s="484"/>
    </row>
    <row r="27" spans="1:13" ht="15" customHeight="1" x14ac:dyDescent="0.35">
      <c r="A27" s="482">
        <v>6</v>
      </c>
      <c r="B27" s="483">
        <v>2</v>
      </c>
      <c r="C27" s="483">
        <v>0</v>
      </c>
      <c r="D27" s="483">
        <v>0</v>
      </c>
      <c r="E27" s="483">
        <v>1</v>
      </c>
      <c r="F27" s="483">
        <v>3</v>
      </c>
      <c r="G27" s="483">
        <v>3</v>
      </c>
      <c r="H27" s="484"/>
      <c r="I27" s="484"/>
      <c r="J27" s="484"/>
    </row>
    <row r="28" spans="1:13" s="461" customFormat="1" ht="15" customHeight="1" x14ac:dyDescent="0.35">
      <c r="A28" s="485" t="s">
        <v>491</v>
      </c>
      <c r="B28" s="483">
        <v>4</v>
      </c>
      <c r="C28" s="483">
        <v>1</v>
      </c>
      <c r="D28" s="483">
        <v>1</v>
      </c>
      <c r="E28" s="483">
        <v>1</v>
      </c>
      <c r="F28" s="483">
        <v>0</v>
      </c>
      <c r="G28" s="483">
        <v>2</v>
      </c>
      <c r="H28" s="348"/>
      <c r="I28" s="348"/>
      <c r="J28" s="348"/>
      <c r="K28" s="348"/>
      <c r="L28" s="348"/>
      <c r="M28" s="348"/>
    </row>
    <row r="29" spans="1:13" s="461" customFormat="1" ht="15" customHeight="1" x14ac:dyDescent="0.35">
      <c r="A29" s="485" t="s">
        <v>455</v>
      </c>
      <c r="B29" s="483">
        <v>28</v>
      </c>
      <c r="C29" s="483">
        <v>41</v>
      </c>
      <c r="D29" s="483">
        <v>42</v>
      </c>
      <c r="E29" s="483">
        <v>19</v>
      </c>
      <c r="F29" s="483">
        <v>14</v>
      </c>
      <c r="G29" s="483">
        <v>1</v>
      </c>
      <c r="H29" s="348"/>
    </row>
    <row r="30" spans="1:13" ht="15" customHeight="1" x14ac:dyDescent="0.35">
      <c r="A30" s="485" t="s">
        <v>492</v>
      </c>
      <c r="B30" s="483">
        <v>165</v>
      </c>
      <c r="C30" s="483">
        <v>94</v>
      </c>
      <c r="D30" s="483">
        <v>79</v>
      </c>
      <c r="E30" s="483">
        <v>211</v>
      </c>
      <c r="F30" s="483">
        <v>106</v>
      </c>
      <c r="G30" s="483">
        <v>203</v>
      </c>
      <c r="H30" s="484"/>
      <c r="I30" s="484"/>
      <c r="J30" s="484"/>
      <c r="K30" s="484"/>
      <c r="L30" s="484"/>
      <c r="M30" s="484"/>
    </row>
    <row r="31" spans="1:13" ht="15.75" customHeight="1" x14ac:dyDescent="0.35">
      <c r="B31" s="488"/>
      <c r="C31" s="488"/>
      <c r="D31" s="488"/>
      <c r="E31" s="488"/>
      <c r="F31" s="488"/>
      <c r="G31" s="488"/>
    </row>
    <row r="32" spans="1:13" s="461" customFormat="1" ht="15" customHeight="1" x14ac:dyDescent="0.35">
      <c r="A32" s="69" t="s">
        <v>21</v>
      </c>
      <c r="B32" s="480">
        <v>54</v>
      </c>
      <c r="C32" s="480">
        <v>69</v>
      </c>
      <c r="D32" s="480">
        <f>SUM(D33:D41)</f>
        <v>73</v>
      </c>
      <c r="E32" s="480">
        <f>SUM(E33:E41)</f>
        <v>90</v>
      </c>
      <c r="F32" s="480">
        <f>SUM(F33:F41)</f>
        <v>56</v>
      </c>
      <c r="G32" s="480">
        <f>SUM(G33:G41)</f>
        <v>66</v>
      </c>
    </row>
    <row r="33" spans="1:13" ht="15" customHeight="1" x14ac:dyDescent="0.35">
      <c r="A33" s="482">
        <v>0</v>
      </c>
      <c r="B33" s="483">
        <v>15</v>
      </c>
      <c r="C33" s="483">
        <v>24</v>
      </c>
      <c r="D33" s="483">
        <v>23</v>
      </c>
      <c r="E33" s="483">
        <v>24</v>
      </c>
      <c r="F33" s="483">
        <v>14</v>
      </c>
      <c r="G33" s="483">
        <v>15</v>
      </c>
      <c r="H33" s="484"/>
      <c r="I33" s="484"/>
      <c r="J33" s="484"/>
    </row>
    <row r="34" spans="1:13" ht="15" customHeight="1" x14ac:dyDescent="0.35">
      <c r="A34" s="482">
        <v>1</v>
      </c>
      <c r="B34" s="483">
        <v>8</v>
      </c>
      <c r="C34" s="483">
        <v>7</v>
      </c>
      <c r="D34" s="483">
        <v>15</v>
      </c>
      <c r="E34" s="483">
        <v>15</v>
      </c>
      <c r="F34" s="483">
        <v>14</v>
      </c>
      <c r="G34" s="483">
        <v>15</v>
      </c>
      <c r="H34" s="484"/>
      <c r="I34" s="484"/>
      <c r="J34" s="484"/>
    </row>
    <row r="35" spans="1:13" ht="15" customHeight="1" x14ac:dyDescent="0.35">
      <c r="A35" s="482">
        <v>2</v>
      </c>
      <c r="B35" s="483">
        <v>14</v>
      </c>
      <c r="C35" s="483">
        <v>14</v>
      </c>
      <c r="D35" s="483">
        <v>7</v>
      </c>
      <c r="E35" s="483">
        <v>18</v>
      </c>
      <c r="F35" s="483">
        <v>12</v>
      </c>
      <c r="G35" s="483">
        <v>19</v>
      </c>
      <c r="H35" s="484"/>
      <c r="I35" s="484"/>
      <c r="J35" s="484"/>
    </row>
    <row r="36" spans="1:13" ht="15" customHeight="1" x14ac:dyDescent="0.35">
      <c r="A36" s="485">
        <v>3</v>
      </c>
      <c r="B36" s="483">
        <v>7</v>
      </c>
      <c r="C36" s="483">
        <v>7</v>
      </c>
      <c r="D36" s="483">
        <v>5</v>
      </c>
      <c r="E36" s="483">
        <v>16</v>
      </c>
      <c r="F36" s="483">
        <v>7</v>
      </c>
      <c r="G36" s="483">
        <v>6</v>
      </c>
      <c r="H36" s="484"/>
      <c r="I36" s="484"/>
      <c r="J36" s="484"/>
    </row>
    <row r="37" spans="1:13" ht="15" customHeight="1" x14ac:dyDescent="0.35">
      <c r="A37" s="482">
        <v>4</v>
      </c>
      <c r="B37" s="483">
        <v>6</v>
      </c>
      <c r="C37" s="483">
        <v>6</v>
      </c>
      <c r="D37" s="483">
        <v>4</v>
      </c>
      <c r="E37" s="483">
        <v>11</v>
      </c>
      <c r="F37" s="483">
        <v>3</v>
      </c>
      <c r="G37" s="483">
        <v>5</v>
      </c>
      <c r="H37" s="484"/>
      <c r="I37" s="484"/>
      <c r="J37" s="484"/>
    </row>
    <row r="38" spans="1:13" ht="15" customHeight="1" x14ac:dyDescent="0.35">
      <c r="A38" s="482">
        <v>5</v>
      </c>
      <c r="B38" s="483">
        <v>1</v>
      </c>
      <c r="C38" s="483">
        <v>7</v>
      </c>
      <c r="D38" s="483">
        <v>4</v>
      </c>
      <c r="E38" s="483">
        <v>2</v>
      </c>
      <c r="F38" s="483">
        <v>5</v>
      </c>
      <c r="G38" s="483">
        <v>3</v>
      </c>
      <c r="H38" s="484"/>
      <c r="I38" s="484"/>
      <c r="J38" s="484"/>
    </row>
    <row r="39" spans="1:13" ht="15" customHeight="1" x14ac:dyDescent="0.35">
      <c r="A39" s="482">
        <v>6</v>
      </c>
      <c r="B39" s="483">
        <v>1</v>
      </c>
      <c r="C39" s="483">
        <v>2</v>
      </c>
      <c r="D39" s="483">
        <v>2</v>
      </c>
      <c r="E39" s="483">
        <v>2</v>
      </c>
      <c r="F39" s="483">
        <v>1</v>
      </c>
      <c r="G39" s="483">
        <v>1</v>
      </c>
      <c r="H39" s="484"/>
      <c r="I39" s="484"/>
      <c r="J39" s="484"/>
    </row>
    <row r="40" spans="1:13" s="461" customFormat="1" ht="15" customHeight="1" x14ac:dyDescent="0.35">
      <c r="A40" s="485" t="s">
        <v>491</v>
      </c>
      <c r="B40" s="483">
        <v>2</v>
      </c>
      <c r="C40" s="483">
        <v>2</v>
      </c>
      <c r="D40" s="483">
        <v>2</v>
      </c>
      <c r="E40" s="483">
        <v>1</v>
      </c>
      <c r="F40" s="483">
        <v>0</v>
      </c>
      <c r="G40" s="483">
        <v>2</v>
      </c>
      <c r="H40" s="348"/>
      <c r="I40" s="348"/>
      <c r="J40" s="348"/>
      <c r="K40" s="348"/>
      <c r="L40" s="348"/>
      <c r="M40" s="348"/>
    </row>
    <row r="41" spans="1:13" s="461" customFormat="1" ht="15" customHeight="1" x14ac:dyDescent="0.35">
      <c r="A41" s="485" t="s">
        <v>455</v>
      </c>
      <c r="B41" s="483">
        <v>0</v>
      </c>
      <c r="C41" s="483">
        <v>0</v>
      </c>
      <c r="D41" s="483">
        <v>11</v>
      </c>
      <c r="E41" s="483">
        <v>1</v>
      </c>
      <c r="F41" s="483">
        <v>0</v>
      </c>
      <c r="G41" s="483">
        <v>0</v>
      </c>
      <c r="H41" s="348"/>
    </row>
    <row r="42" spans="1:13" ht="15" customHeight="1" x14ac:dyDescent="0.35">
      <c r="A42" s="485" t="s">
        <v>492</v>
      </c>
      <c r="B42" s="483">
        <v>106</v>
      </c>
      <c r="C42" s="483">
        <v>141</v>
      </c>
      <c r="D42" s="483">
        <v>106</v>
      </c>
      <c r="E42" s="483">
        <v>173</v>
      </c>
      <c r="F42" s="483">
        <v>102</v>
      </c>
      <c r="G42" s="483">
        <v>126</v>
      </c>
      <c r="H42" s="484"/>
      <c r="I42" s="484"/>
      <c r="J42" s="484"/>
      <c r="K42" s="484"/>
      <c r="L42" s="484"/>
      <c r="M42" s="484"/>
    </row>
    <row r="43" spans="1:13" ht="15.75" customHeight="1" x14ac:dyDescent="0.35">
      <c r="A43" s="489"/>
      <c r="B43" s="490"/>
      <c r="C43" s="490"/>
      <c r="D43" s="490"/>
      <c r="E43" s="490"/>
      <c r="F43" s="490"/>
      <c r="G43" s="490"/>
    </row>
    <row r="44" spans="1:13" s="461" customFormat="1" ht="15" customHeight="1" x14ac:dyDescent="0.35">
      <c r="A44" s="69" t="s">
        <v>22</v>
      </c>
      <c r="B44" s="480">
        <v>23</v>
      </c>
      <c r="C44" s="480">
        <v>14</v>
      </c>
      <c r="D44" s="480">
        <f>SUM(D45:D53)</f>
        <v>8</v>
      </c>
      <c r="E44" s="480">
        <f>SUM(E45:E53)</f>
        <v>7</v>
      </c>
      <c r="F44" s="480">
        <f>SUM(F45:F53)</f>
        <v>7</v>
      </c>
      <c r="G44" s="480">
        <f>SUM(G45:G53)</f>
        <v>16</v>
      </c>
      <c r="H44" s="491"/>
    </row>
    <row r="45" spans="1:13" ht="15" customHeight="1" x14ac:dyDescent="0.35">
      <c r="A45" s="482">
        <v>0</v>
      </c>
      <c r="B45" s="483">
        <v>3</v>
      </c>
      <c r="C45" s="483">
        <v>1</v>
      </c>
      <c r="D45" s="483">
        <v>4</v>
      </c>
      <c r="E45" s="483">
        <v>1</v>
      </c>
      <c r="F45" s="483">
        <v>1</v>
      </c>
      <c r="G45" s="483">
        <v>6</v>
      </c>
      <c r="H45" s="484"/>
      <c r="I45" s="484"/>
      <c r="J45" s="484"/>
    </row>
    <row r="46" spans="1:13" ht="15" customHeight="1" x14ac:dyDescent="0.35">
      <c r="A46" s="482">
        <v>1</v>
      </c>
      <c r="B46" s="483">
        <v>4</v>
      </c>
      <c r="C46" s="483">
        <v>2</v>
      </c>
      <c r="D46" s="483">
        <v>0</v>
      </c>
      <c r="E46" s="483">
        <v>1</v>
      </c>
      <c r="F46" s="483">
        <v>1</v>
      </c>
      <c r="G46" s="483">
        <v>2</v>
      </c>
      <c r="H46" s="484"/>
      <c r="I46" s="484"/>
      <c r="J46" s="484"/>
    </row>
    <row r="47" spans="1:13" ht="15" customHeight="1" x14ac:dyDescent="0.35">
      <c r="A47" s="482">
        <v>2</v>
      </c>
      <c r="B47" s="483">
        <v>8</v>
      </c>
      <c r="C47" s="483">
        <v>5</v>
      </c>
      <c r="D47" s="483">
        <v>3</v>
      </c>
      <c r="E47" s="483">
        <v>1</v>
      </c>
      <c r="F47" s="483">
        <v>0</v>
      </c>
      <c r="G47" s="483">
        <v>0</v>
      </c>
      <c r="H47" s="484"/>
      <c r="I47" s="484"/>
      <c r="J47" s="484"/>
    </row>
    <row r="48" spans="1:13" ht="15" customHeight="1" x14ac:dyDescent="0.35">
      <c r="A48" s="485">
        <v>3</v>
      </c>
      <c r="B48" s="483">
        <v>3</v>
      </c>
      <c r="C48" s="483">
        <v>4</v>
      </c>
      <c r="D48" s="483">
        <v>1</v>
      </c>
      <c r="E48" s="483">
        <v>3</v>
      </c>
      <c r="F48" s="483">
        <v>2</v>
      </c>
      <c r="G48" s="483">
        <v>3</v>
      </c>
      <c r="H48" s="484"/>
      <c r="I48" s="484"/>
      <c r="J48" s="484"/>
    </row>
    <row r="49" spans="1:13" ht="15" customHeight="1" x14ac:dyDescent="0.35">
      <c r="A49" s="482">
        <v>4</v>
      </c>
      <c r="B49" s="483">
        <v>2</v>
      </c>
      <c r="C49" s="483">
        <v>1</v>
      </c>
      <c r="D49" s="483">
        <v>0</v>
      </c>
      <c r="E49" s="483">
        <v>1</v>
      </c>
      <c r="F49" s="483">
        <v>1</v>
      </c>
      <c r="G49" s="483">
        <v>3</v>
      </c>
      <c r="H49" s="484"/>
      <c r="I49" s="484"/>
      <c r="J49" s="484"/>
    </row>
    <row r="50" spans="1:13" ht="15" customHeight="1" x14ac:dyDescent="0.35">
      <c r="A50" s="482">
        <v>5</v>
      </c>
      <c r="B50" s="483">
        <v>2</v>
      </c>
      <c r="C50" s="483">
        <v>0</v>
      </c>
      <c r="D50" s="483">
        <v>0</v>
      </c>
      <c r="E50" s="483">
        <v>0</v>
      </c>
      <c r="F50" s="483">
        <v>2</v>
      </c>
      <c r="G50" s="483">
        <v>0</v>
      </c>
      <c r="H50" s="484"/>
      <c r="I50" s="484"/>
      <c r="J50" s="484"/>
    </row>
    <row r="51" spans="1:13" ht="15" customHeight="1" x14ac:dyDescent="0.35">
      <c r="A51" s="482">
        <v>6</v>
      </c>
      <c r="B51" s="483">
        <v>1</v>
      </c>
      <c r="C51" s="483">
        <v>0</v>
      </c>
      <c r="D51" s="483">
        <v>0</v>
      </c>
      <c r="E51" s="483">
        <v>0</v>
      </c>
      <c r="F51" s="483">
        <v>0</v>
      </c>
      <c r="G51" s="483">
        <v>0</v>
      </c>
      <c r="H51" s="484"/>
      <c r="I51" s="484"/>
      <c r="J51" s="484"/>
    </row>
    <row r="52" spans="1:13" s="461" customFormat="1" ht="15" customHeight="1" x14ac:dyDescent="0.35">
      <c r="A52" s="485" t="s">
        <v>491</v>
      </c>
      <c r="B52" s="483">
        <v>0</v>
      </c>
      <c r="C52" s="483">
        <v>0</v>
      </c>
      <c r="D52" s="483">
        <v>0</v>
      </c>
      <c r="E52" s="483">
        <v>0</v>
      </c>
      <c r="F52" s="483">
        <v>0</v>
      </c>
      <c r="G52" s="483">
        <v>1</v>
      </c>
      <c r="H52" s="348"/>
      <c r="I52" s="348"/>
      <c r="J52" s="348"/>
      <c r="K52" s="348"/>
      <c r="L52" s="348"/>
      <c r="M52" s="348"/>
    </row>
    <row r="53" spans="1:13" s="461" customFormat="1" ht="15" customHeight="1" x14ac:dyDescent="0.35">
      <c r="A53" s="485" t="s">
        <v>455</v>
      </c>
      <c r="B53" s="483">
        <v>0</v>
      </c>
      <c r="C53" s="483">
        <v>1</v>
      </c>
      <c r="D53" s="483">
        <v>0</v>
      </c>
      <c r="E53" s="483">
        <v>0</v>
      </c>
      <c r="F53" s="483">
        <v>0</v>
      </c>
      <c r="G53" s="483">
        <v>1</v>
      </c>
      <c r="H53" s="348"/>
    </row>
    <row r="54" spans="1:13" ht="15" customHeight="1" x14ac:dyDescent="0.35">
      <c r="A54" s="485" t="s">
        <v>492</v>
      </c>
      <c r="B54" s="483">
        <v>53</v>
      </c>
      <c r="C54" s="483">
        <v>28</v>
      </c>
      <c r="D54" s="483">
        <v>9</v>
      </c>
      <c r="E54" s="483">
        <v>16</v>
      </c>
      <c r="F54" s="483">
        <v>21</v>
      </c>
      <c r="G54" s="483">
        <v>0</v>
      </c>
      <c r="H54" s="484"/>
      <c r="I54" s="484"/>
      <c r="J54" s="484"/>
      <c r="K54" s="484"/>
      <c r="L54" s="484"/>
      <c r="M54" s="484"/>
    </row>
    <row r="55" spans="1:13" ht="15.75" customHeight="1" x14ac:dyDescent="0.35">
      <c r="A55" s="436"/>
      <c r="B55" s="492"/>
      <c r="C55" s="492"/>
      <c r="D55" s="492"/>
      <c r="E55" s="492"/>
      <c r="F55" s="492"/>
      <c r="G55" s="492"/>
      <c r="I55" s="484"/>
    </row>
    <row r="56" spans="1:13" s="461" customFormat="1" ht="15" customHeight="1" x14ac:dyDescent="0.35">
      <c r="A56" s="69" t="s">
        <v>497</v>
      </c>
      <c r="B56" s="480">
        <v>0</v>
      </c>
      <c r="C56" s="480">
        <v>2</v>
      </c>
      <c r="D56" s="480">
        <f>SUM(D57:D65)</f>
        <v>2</v>
      </c>
      <c r="E56" s="480">
        <f>SUM(E57:E65)</f>
        <v>1</v>
      </c>
      <c r="F56" s="480">
        <f>SUM(F57:F65)</f>
        <v>1</v>
      </c>
      <c r="G56" s="480">
        <f>SUM(G57:G65)</f>
        <v>2</v>
      </c>
    </row>
    <row r="57" spans="1:13" ht="15" customHeight="1" x14ac:dyDescent="0.35">
      <c r="A57" s="482">
        <v>0</v>
      </c>
      <c r="B57" s="483">
        <v>0</v>
      </c>
      <c r="C57" s="483">
        <v>1</v>
      </c>
      <c r="D57" s="483">
        <v>0</v>
      </c>
      <c r="E57" s="483">
        <v>0</v>
      </c>
      <c r="F57" s="483">
        <v>0</v>
      </c>
      <c r="G57" s="483">
        <v>0</v>
      </c>
      <c r="H57" s="484"/>
      <c r="I57" s="484"/>
      <c r="J57" s="484"/>
    </row>
    <row r="58" spans="1:13" ht="15" customHeight="1" x14ac:dyDescent="0.35">
      <c r="A58" s="482">
        <v>1</v>
      </c>
      <c r="B58" s="483">
        <v>0</v>
      </c>
      <c r="C58" s="483">
        <v>1</v>
      </c>
      <c r="D58" s="483">
        <v>0</v>
      </c>
      <c r="E58" s="483">
        <v>0</v>
      </c>
      <c r="F58" s="483">
        <v>0</v>
      </c>
      <c r="G58" s="483">
        <v>0</v>
      </c>
      <c r="H58" s="484"/>
      <c r="I58" s="484"/>
      <c r="J58" s="484"/>
    </row>
    <row r="59" spans="1:13" ht="15" customHeight="1" x14ac:dyDescent="0.35">
      <c r="A59" s="482">
        <v>2</v>
      </c>
      <c r="B59" s="483">
        <v>0</v>
      </c>
      <c r="C59" s="483">
        <v>0</v>
      </c>
      <c r="D59" s="483">
        <v>0</v>
      </c>
      <c r="E59" s="483">
        <v>0</v>
      </c>
      <c r="F59" s="483">
        <v>1</v>
      </c>
      <c r="G59" s="483">
        <v>0</v>
      </c>
      <c r="H59" s="484"/>
      <c r="I59" s="484"/>
      <c r="J59" s="484"/>
    </row>
    <row r="60" spans="1:13" ht="15" customHeight="1" x14ac:dyDescent="0.35">
      <c r="A60" s="485">
        <v>3</v>
      </c>
      <c r="B60" s="483">
        <v>0</v>
      </c>
      <c r="C60" s="483">
        <v>0</v>
      </c>
      <c r="D60" s="483">
        <v>0</v>
      </c>
      <c r="E60" s="483">
        <v>0</v>
      </c>
      <c r="F60" s="483">
        <v>0</v>
      </c>
      <c r="G60" s="483">
        <v>1</v>
      </c>
      <c r="H60" s="484"/>
      <c r="I60" s="484"/>
      <c r="J60" s="484"/>
    </row>
    <row r="61" spans="1:13" ht="15" customHeight="1" x14ac:dyDescent="0.35">
      <c r="A61" s="482">
        <v>4</v>
      </c>
      <c r="B61" s="483">
        <v>0</v>
      </c>
      <c r="C61" s="483">
        <v>0</v>
      </c>
      <c r="D61" s="483">
        <v>0</v>
      </c>
      <c r="E61" s="483">
        <v>0</v>
      </c>
      <c r="F61" s="483">
        <v>0</v>
      </c>
      <c r="G61" s="483">
        <v>0</v>
      </c>
      <c r="H61" s="484"/>
      <c r="I61" s="484"/>
      <c r="J61" s="484"/>
    </row>
    <row r="62" spans="1:13" ht="15" customHeight="1" x14ac:dyDescent="0.35">
      <c r="A62" s="482">
        <v>5</v>
      </c>
      <c r="B62" s="483">
        <v>0</v>
      </c>
      <c r="C62" s="483">
        <v>0</v>
      </c>
      <c r="D62" s="483">
        <v>0</v>
      </c>
      <c r="E62" s="483">
        <v>0</v>
      </c>
      <c r="F62" s="483">
        <v>0</v>
      </c>
      <c r="G62" s="483">
        <v>0</v>
      </c>
      <c r="H62" s="484"/>
      <c r="I62" s="484"/>
      <c r="J62" s="484"/>
    </row>
    <row r="63" spans="1:13" ht="15" customHeight="1" x14ac:dyDescent="0.35">
      <c r="A63" s="482">
        <v>6</v>
      </c>
      <c r="B63" s="483">
        <v>0</v>
      </c>
      <c r="C63" s="483">
        <v>0</v>
      </c>
      <c r="D63" s="483">
        <v>0</v>
      </c>
      <c r="E63" s="483">
        <v>0</v>
      </c>
      <c r="F63" s="483">
        <v>0</v>
      </c>
      <c r="G63" s="483">
        <v>0</v>
      </c>
      <c r="H63" s="484"/>
      <c r="I63" s="484"/>
      <c r="J63" s="484"/>
    </row>
    <row r="64" spans="1:13" s="461" customFormat="1" ht="15" customHeight="1" x14ac:dyDescent="0.35">
      <c r="A64" s="485" t="s">
        <v>491</v>
      </c>
      <c r="B64" s="483">
        <v>0</v>
      </c>
      <c r="C64" s="483">
        <v>0</v>
      </c>
      <c r="D64" s="483">
        <v>0</v>
      </c>
      <c r="E64" s="483">
        <v>0</v>
      </c>
      <c r="F64" s="483">
        <v>0</v>
      </c>
      <c r="G64" s="483">
        <v>0</v>
      </c>
      <c r="H64" s="348"/>
      <c r="I64" s="348"/>
      <c r="J64" s="348"/>
      <c r="K64" s="348"/>
      <c r="L64" s="348"/>
      <c r="M64" s="348"/>
    </row>
    <row r="65" spans="1:13" s="461" customFormat="1" ht="15" customHeight="1" x14ac:dyDescent="0.35">
      <c r="A65" s="485" t="s">
        <v>455</v>
      </c>
      <c r="B65" s="483">
        <v>0</v>
      </c>
      <c r="C65" s="483">
        <v>0</v>
      </c>
      <c r="D65" s="483">
        <v>2</v>
      </c>
      <c r="E65" s="483">
        <v>1</v>
      </c>
      <c r="F65" s="483">
        <v>0</v>
      </c>
      <c r="G65" s="483">
        <v>1</v>
      </c>
      <c r="H65" s="348"/>
    </row>
    <row r="66" spans="1:13" ht="15" customHeight="1" x14ac:dyDescent="0.35">
      <c r="A66" s="485" t="s">
        <v>492</v>
      </c>
      <c r="B66" s="483">
        <v>0</v>
      </c>
      <c r="C66" s="483">
        <v>1</v>
      </c>
      <c r="D66" s="483">
        <v>0</v>
      </c>
      <c r="E66" s="483">
        <v>1</v>
      </c>
      <c r="F66" s="483">
        <v>2</v>
      </c>
      <c r="G66" s="483">
        <v>0</v>
      </c>
      <c r="H66" s="484"/>
      <c r="I66" s="484"/>
      <c r="J66" s="484"/>
      <c r="K66" s="484"/>
      <c r="L66" s="484"/>
      <c r="M66" s="484"/>
    </row>
    <row r="67" spans="1:13" s="461" customFormat="1" ht="3.9" customHeight="1" x14ac:dyDescent="0.35">
      <c r="A67" s="493"/>
      <c r="B67" s="494"/>
      <c r="C67" s="494"/>
      <c r="D67" s="494"/>
      <c r="E67" s="495"/>
      <c r="F67" s="495"/>
      <c r="G67" s="495"/>
    </row>
    <row r="68" spans="1:13" ht="12.6" customHeight="1" x14ac:dyDescent="0.35">
      <c r="A68" s="496"/>
      <c r="B68" s="497"/>
      <c r="C68" s="497"/>
      <c r="D68" s="497"/>
      <c r="E68" s="497"/>
      <c r="F68" s="498"/>
      <c r="G68" s="498"/>
    </row>
    <row r="69" spans="1:13" ht="14.1" customHeight="1" x14ac:dyDescent="0.35">
      <c r="A69" s="496"/>
      <c r="B69" s="348"/>
      <c r="C69" s="348"/>
      <c r="D69" s="348"/>
      <c r="E69" s="348"/>
      <c r="F69" s="501"/>
      <c r="G69" s="501" t="s">
        <v>498</v>
      </c>
    </row>
    <row r="70" spans="1:13" ht="14.1" customHeight="1" x14ac:dyDescent="0.35">
      <c r="A70" s="496"/>
      <c r="B70" s="274"/>
      <c r="C70" s="274"/>
      <c r="D70" s="274"/>
      <c r="E70" s="274"/>
      <c r="F70" s="15"/>
      <c r="G70" s="15" t="s">
        <v>499</v>
      </c>
    </row>
    <row r="71" spans="1:13" s="448" customFormat="1" x14ac:dyDescent="0.35">
      <c r="A71" s="359"/>
      <c r="B71" s="487">
        <f t="shared" ref="B71:G71" si="0">SUM(B8+B20+B32+B44+B56)</f>
        <v>610</v>
      </c>
      <c r="C71" s="487">
        <f t="shared" si="0"/>
        <v>522</v>
      </c>
      <c r="D71" s="487">
        <f t="shared" si="0"/>
        <v>624</v>
      </c>
      <c r="E71" s="487">
        <f t="shared" si="0"/>
        <v>583</v>
      </c>
      <c r="F71" s="487">
        <f t="shared" si="0"/>
        <v>397</v>
      </c>
      <c r="G71" s="487">
        <f t="shared" si="0"/>
        <v>577</v>
      </c>
    </row>
    <row r="72" spans="1:13" x14ac:dyDescent="0.35">
      <c r="B72" s="487"/>
      <c r="C72" s="487"/>
      <c r="D72" s="487"/>
      <c r="E72" s="487"/>
      <c r="F72" s="487"/>
      <c r="G72" s="487"/>
      <c r="H72" s="502"/>
      <c r="I72" s="502"/>
      <c r="J72" s="502"/>
      <c r="K72" s="502"/>
      <c r="L72" s="503"/>
      <c r="M72" s="502"/>
    </row>
    <row r="73" spans="1:13" x14ac:dyDescent="0.35">
      <c r="B73" s="487">
        <f t="shared" ref="B73:G73" si="1">SUM(B66+B54+B42+B30+B18)</f>
        <v>1184</v>
      </c>
      <c r="C73" s="487">
        <f t="shared" si="1"/>
        <v>947</v>
      </c>
      <c r="D73" s="487">
        <f t="shared" si="1"/>
        <v>1133</v>
      </c>
      <c r="E73" s="487">
        <f t="shared" si="1"/>
        <v>1128</v>
      </c>
      <c r="F73" s="487">
        <f t="shared" si="1"/>
        <v>736</v>
      </c>
      <c r="G73" s="487">
        <f t="shared" si="1"/>
        <v>1011</v>
      </c>
      <c r="H73" s="109"/>
      <c r="I73" s="109"/>
      <c r="J73" s="109"/>
      <c r="K73" s="109"/>
      <c r="L73" s="504"/>
      <c r="M73" s="109"/>
    </row>
    <row r="74" spans="1:13" x14ac:dyDescent="0.35">
      <c r="H74" s="484"/>
      <c r="I74" s="484"/>
      <c r="J74" s="484"/>
      <c r="K74" s="484"/>
      <c r="L74" s="505"/>
      <c r="M74" s="484"/>
    </row>
    <row r="75" spans="1:13" x14ac:dyDescent="0.35">
      <c r="F75" s="487"/>
      <c r="G75" s="487"/>
      <c r="L75" s="506"/>
    </row>
  </sheetData>
  <sheetProtection selectLockedCells="1" selectUnlockedCells="1"/>
  <mergeCells count="1">
    <mergeCell ref="B5:G5"/>
  </mergeCells>
  <printOptions horizontalCentered="1"/>
  <pageMargins left="0.7" right="0.7" top="0.75" bottom="0.75" header="0.3" footer="0.3"/>
  <pageSetup paperSize="9" scale="69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8E0D2-0C7C-4D1D-919F-CC2BCECBC530}">
  <dimension ref="A1:M29"/>
  <sheetViews>
    <sheetView view="pageBreakPreview" zoomScale="85" zoomScaleSheetLayoutView="85" workbookViewId="0">
      <selection activeCell="D39" sqref="D39"/>
    </sheetView>
  </sheetViews>
  <sheetFormatPr defaultColWidth="9.109375" defaultRowHeight="17.399999999999999" x14ac:dyDescent="0.35"/>
  <cols>
    <col min="1" max="1" width="59.33203125" style="348" customWidth="1"/>
    <col min="2" max="7" width="10.88671875" style="448" customWidth="1"/>
    <col min="8" max="256" width="9.109375" style="348"/>
    <col min="257" max="257" width="59.33203125" style="348" customWidth="1"/>
    <col min="258" max="263" width="10.88671875" style="348" customWidth="1"/>
    <col min="264" max="512" width="9.109375" style="348"/>
    <col min="513" max="513" width="59.33203125" style="348" customWidth="1"/>
    <col min="514" max="519" width="10.88671875" style="348" customWidth="1"/>
    <col min="520" max="768" width="9.109375" style="348"/>
    <col min="769" max="769" width="59.33203125" style="348" customWidth="1"/>
    <col min="770" max="775" width="10.88671875" style="348" customWidth="1"/>
    <col min="776" max="1024" width="9.109375" style="348"/>
    <col min="1025" max="1025" width="59.33203125" style="348" customWidth="1"/>
    <col min="1026" max="1031" width="10.88671875" style="348" customWidth="1"/>
    <col min="1032" max="1280" width="9.109375" style="348"/>
    <col min="1281" max="1281" width="59.33203125" style="348" customWidth="1"/>
    <col min="1282" max="1287" width="10.88671875" style="348" customWidth="1"/>
    <col min="1288" max="1536" width="9.109375" style="348"/>
    <col min="1537" max="1537" width="59.33203125" style="348" customWidth="1"/>
    <col min="1538" max="1543" width="10.88671875" style="348" customWidth="1"/>
    <col min="1544" max="1792" width="9.109375" style="348"/>
    <col min="1793" max="1793" width="59.33203125" style="348" customWidth="1"/>
    <col min="1794" max="1799" width="10.88671875" style="348" customWidth="1"/>
    <col min="1800" max="2048" width="9.109375" style="348"/>
    <col min="2049" max="2049" width="59.33203125" style="348" customWidth="1"/>
    <col min="2050" max="2055" width="10.88671875" style="348" customWidth="1"/>
    <col min="2056" max="2304" width="9.109375" style="348"/>
    <col min="2305" max="2305" width="59.33203125" style="348" customWidth="1"/>
    <col min="2306" max="2311" width="10.88671875" style="348" customWidth="1"/>
    <col min="2312" max="2560" width="9.109375" style="348"/>
    <col min="2561" max="2561" width="59.33203125" style="348" customWidth="1"/>
    <col min="2562" max="2567" width="10.88671875" style="348" customWidth="1"/>
    <col min="2568" max="2816" width="9.109375" style="348"/>
    <col min="2817" max="2817" width="59.33203125" style="348" customWidth="1"/>
    <col min="2818" max="2823" width="10.88671875" style="348" customWidth="1"/>
    <col min="2824" max="3072" width="9.109375" style="348"/>
    <col min="3073" max="3073" width="59.33203125" style="348" customWidth="1"/>
    <col min="3074" max="3079" width="10.88671875" style="348" customWidth="1"/>
    <col min="3080" max="3328" width="9.109375" style="348"/>
    <col min="3329" max="3329" width="59.33203125" style="348" customWidth="1"/>
    <col min="3330" max="3335" width="10.88671875" style="348" customWidth="1"/>
    <col min="3336" max="3584" width="9.109375" style="348"/>
    <col min="3585" max="3585" width="59.33203125" style="348" customWidth="1"/>
    <col min="3586" max="3591" width="10.88671875" style="348" customWidth="1"/>
    <col min="3592" max="3840" width="9.109375" style="348"/>
    <col min="3841" max="3841" width="59.33203125" style="348" customWidth="1"/>
    <col min="3842" max="3847" width="10.88671875" style="348" customWidth="1"/>
    <col min="3848" max="4096" width="9.109375" style="348"/>
    <col min="4097" max="4097" width="59.33203125" style="348" customWidth="1"/>
    <col min="4098" max="4103" width="10.88671875" style="348" customWidth="1"/>
    <col min="4104" max="4352" width="9.109375" style="348"/>
    <col min="4353" max="4353" width="59.33203125" style="348" customWidth="1"/>
    <col min="4354" max="4359" width="10.88671875" style="348" customWidth="1"/>
    <col min="4360" max="4608" width="9.109375" style="348"/>
    <col min="4609" max="4609" width="59.33203125" style="348" customWidth="1"/>
    <col min="4610" max="4615" width="10.88671875" style="348" customWidth="1"/>
    <col min="4616" max="4864" width="9.109375" style="348"/>
    <col min="4865" max="4865" width="59.33203125" style="348" customWidth="1"/>
    <col min="4866" max="4871" width="10.88671875" style="348" customWidth="1"/>
    <col min="4872" max="5120" width="9.109375" style="348"/>
    <col min="5121" max="5121" width="59.33203125" style="348" customWidth="1"/>
    <col min="5122" max="5127" width="10.88671875" style="348" customWidth="1"/>
    <col min="5128" max="5376" width="9.109375" style="348"/>
    <col min="5377" max="5377" width="59.33203125" style="348" customWidth="1"/>
    <col min="5378" max="5383" width="10.88671875" style="348" customWidth="1"/>
    <col min="5384" max="5632" width="9.109375" style="348"/>
    <col min="5633" max="5633" width="59.33203125" style="348" customWidth="1"/>
    <col min="5634" max="5639" width="10.88671875" style="348" customWidth="1"/>
    <col min="5640" max="5888" width="9.109375" style="348"/>
    <col min="5889" max="5889" width="59.33203125" style="348" customWidth="1"/>
    <col min="5890" max="5895" width="10.88671875" style="348" customWidth="1"/>
    <col min="5896" max="6144" width="9.109375" style="348"/>
    <col min="6145" max="6145" width="59.33203125" style="348" customWidth="1"/>
    <col min="6146" max="6151" width="10.88671875" style="348" customWidth="1"/>
    <col min="6152" max="6400" width="9.109375" style="348"/>
    <col min="6401" max="6401" width="59.33203125" style="348" customWidth="1"/>
    <col min="6402" max="6407" width="10.88671875" style="348" customWidth="1"/>
    <col min="6408" max="6656" width="9.109375" style="348"/>
    <col min="6657" max="6657" width="59.33203125" style="348" customWidth="1"/>
    <col min="6658" max="6663" width="10.88671875" style="348" customWidth="1"/>
    <col min="6664" max="6912" width="9.109375" style="348"/>
    <col min="6913" max="6913" width="59.33203125" style="348" customWidth="1"/>
    <col min="6914" max="6919" width="10.88671875" style="348" customWidth="1"/>
    <col min="6920" max="7168" width="9.109375" style="348"/>
    <col min="7169" max="7169" width="59.33203125" style="348" customWidth="1"/>
    <col min="7170" max="7175" width="10.88671875" style="348" customWidth="1"/>
    <col min="7176" max="7424" width="9.109375" style="348"/>
    <col min="7425" max="7425" width="59.33203125" style="348" customWidth="1"/>
    <col min="7426" max="7431" width="10.88671875" style="348" customWidth="1"/>
    <col min="7432" max="7680" width="9.109375" style="348"/>
    <col min="7681" max="7681" width="59.33203125" style="348" customWidth="1"/>
    <col min="7682" max="7687" width="10.88671875" style="348" customWidth="1"/>
    <col min="7688" max="7936" width="9.109375" style="348"/>
    <col min="7937" max="7937" width="59.33203125" style="348" customWidth="1"/>
    <col min="7938" max="7943" width="10.88671875" style="348" customWidth="1"/>
    <col min="7944" max="8192" width="9.109375" style="348"/>
    <col min="8193" max="8193" width="59.33203125" style="348" customWidth="1"/>
    <col min="8194" max="8199" width="10.88671875" style="348" customWidth="1"/>
    <col min="8200" max="8448" width="9.109375" style="348"/>
    <col min="8449" max="8449" width="59.33203125" style="348" customWidth="1"/>
    <col min="8450" max="8455" width="10.88671875" style="348" customWidth="1"/>
    <col min="8456" max="8704" width="9.109375" style="348"/>
    <col min="8705" max="8705" width="59.33203125" style="348" customWidth="1"/>
    <col min="8706" max="8711" width="10.88671875" style="348" customWidth="1"/>
    <col min="8712" max="8960" width="9.109375" style="348"/>
    <col min="8961" max="8961" width="59.33203125" style="348" customWidth="1"/>
    <col min="8962" max="8967" width="10.88671875" style="348" customWidth="1"/>
    <col min="8968" max="9216" width="9.109375" style="348"/>
    <col min="9217" max="9217" width="59.33203125" style="348" customWidth="1"/>
    <col min="9218" max="9223" width="10.88671875" style="348" customWidth="1"/>
    <col min="9224" max="9472" width="9.109375" style="348"/>
    <col min="9473" max="9473" width="59.33203125" style="348" customWidth="1"/>
    <col min="9474" max="9479" width="10.88671875" style="348" customWidth="1"/>
    <col min="9480" max="9728" width="9.109375" style="348"/>
    <col min="9729" max="9729" width="59.33203125" style="348" customWidth="1"/>
    <col min="9730" max="9735" width="10.88671875" style="348" customWidth="1"/>
    <col min="9736" max="9984" width="9.109375" style="348"/>
    <col min="9985" max="9985" width="59.33203125" style="348" customWidth="1"/>
    <col min="9986" max="9991" width="10.88671875" style="348" customWidth="1"/>
    <col min="9992" max="10240" width="9.109375" style="348"/>
    <col min="10241" max="10241" width="59.33203125" style="348" customWidth="1"/>
    <col min="10242" max="10247" width="10.88671875" style="348" customWidth="1"/>
    <col min="10248" max="10496" width="9.109375" style="348"/>
    <col min="10497" max="10497" width="59.33203125" style="348" customWidth="1"/>
    <col min="10498" max="10503" width="10.88671875" style="348" customWidth="1"/>
    <col min="10504" max="10752" width="9.109375" style="348"/>
    <col min="10753" max="10753" width="59.33203125" style="348" customWidth="1"/>
    <col min="10754" max="10759" width="10.88671875" style="348" customWidth="1"/>
    <col min="10760" max="11008" width="9.109375" style="348"/>
    <col min="11009" max="11009" width="59.33203125" style="348" customWidth="1"/>
    <col min="11010" max="11015" width="10.88671875" style="348" customWidth="1"/>
    <col min="11016" max="11264" width="9.109375" style="348"/>
    <col min="11265" max="11265" width="59.33203125" style="348" customWidth="1"/>
    <col min="11266" max="11271" width="10.88671875" style="348" customWidth="1"/>
    <col min="11272" max="11520" width="9.109375" style="348"/>
    <col min="11521" max="11521" width="59.33203125" style="348" customWidth="1"/>
    <col min="11522" max="11527" width="10.88671875" style="348" customWidth="1"/>
    <col min="11528" max="11776" width="9.109375" style="348"/>
    <col min="11777" max="11777" width="59.33203125" style="348" customWidth="1"/>
    <col min="11778" max="11783" width="10.88671875" style="348" customWidth="1"/>
    <col min="11784" max="12032" width="9.109375" style="348"/>
    <col min="12033" max="12033" width="59.33203125" style="348" customWidth="1"/>
    <col min="12034" max="12039" width="10.88671875" style="348" customWidth="1"/>
    <col min="12040" max="12288" width="9.109375" style="348"/>
    <col min="12289" max="12289" width="59.33203125" style="348" customWidth="1"/>
    <col min="12290" max="12295" width="10.88671875" style="348" customWidth="1"/>
    <col min="12296" max="12544" width="9.109375" style="348"/>
    <col min="12545" max="12545" width="59.33203125" style="348" customWidth="1"/>
    <col min="12546" max="12551" width="10.88671875" style="348" customWidth="1"/>
    <col min="12552" max="12800" width="9.109375" style="348"/>
    <col min="12801" max="12801" width="59.33203125" style="348" customWidth="1"/>
    <col min="12802" max="12807" width="10.88671875" style="348" customWidth="1"/>
    <col min="12808" max="13056" width="9.109375" style="348"/>
    <col min="13057" max="13057" width="59.33203125" style="348" customWidth="1"/>
    <col min="13058" max="13063" width="10.88671875" style="348" customWidth="1"/>
    <col min="13064" max="13312" width="9.109375" style="348"/>
    <col min="13313" max="13313" width="59.33203125" style="348" customWidth="1"/>
    <col min="13314" max="13319" width="10.88671875" style="348" customWidth="1"/>
    <col min="13320" max="13568" width="9.109375" style="348"/>
    <col min="13569" max="13569" width="59.33203125" style="348" customWidth="1"/>
    <col min="13570" max="13575" width="10.88671875" style="348" customWidth="1"/>
    <col min="13576" max="13824" width="9.109375" style="348"/>
    <col min="13825" max="13825" width="59.33203125" style="348" customWidth="1"/>
    <col min="13826" max="13831" width="10.88671875" style="348" customWidth="1"/>
    <col min="13832" max="14080" width="9.109375" style="348"/>
    <col min="14081" max="14081" width="59.33203125" style="348" customWidth="1"/>
    <col min="14082" max="14087" width="10.88671875" style="348" customWidth="1"/>
    <col min="14088" max="14336" width="9.109375" style="348"/>
    <col min="14337" max="14337" width="59.33203125" style="348" customWidth="1"/>
    <col min="14338" max="14343" width="10.88671875" style="348" customWidth="1"/>
    <col min="14344" max="14592" width="9.109375" style="348"/>
    <col min="14593" max="14593" width="59.33203125" style="348" customWidth="1"/>
    <col min="14594" max="14599" width="10.88671875" style="348" customWidth="1"/>
    <col min="14600" max="14848" width="9.109375" style="348"/>
    <col min="14849" max="14849" width="59.33203125" style="348" customWidth="1"/>
    <col min="14850" max="14855" width="10.88671875" style="348" customWidth="1"/>
    <col min="14856" max="15104" width="9.109375" style="348"/>
    <col min="15105" max="15105" width="59.33203125" style="348" customWidth="1"/>
    <col min="15106" max="15111" width="10.88671875" style="348" customWidth="1"/>
    <col min="15112" max="15360" width="9.109375" style="348"/>
    <col min="15361" max="15361" width="59.33203125" style="348" customWidth="1"/>
    <col min="15362" max="15367" width="10.88671875" style="348" customWidth="1"/>
    <col min="15368" max="15616" width="9.109375" style="348"/>
    <col min="15617" max="15617" width="59.33203125" style="348" customWidth="1"/>
    <col min="15618" max="15623" width="10.88671875" style="348" customWidth="1"/>
    <col min="15624" max="15872" width="9.109375" style="348"/>
    <col min="15873" max="15873" width="59.33203125" style="348" customWidth="1"/>
    <col min="15874" max="15879" width="10.88671875" style="348" customWidth="1"/>
    <col min="15880" max="16128" width="9.109375" style="348"/>
    <col min="16129" max="16129" width="59.33203125" style="348" customWidth="1"/>
    <col min="16130" max="16135" width="10.88671875" style="348" customWidth="1"/>
    <col min="16136" max="16384" width="9.109375" style="348"/>
  </cols>
  <sheetData>
    <row r="1" spans="1:13" ht="18.75" customHeight="1" x14ac:dyDescent="0.35">
      <c r="A1" s="72" t="s">
        <v>494</v>
      </c>
      <c r="C1" s="474"/>
      <c r="D1" s="474"/>
      <c r="E1" s="474"/>
      <c r="F1" s="474"/>
      <c r="G1" s="474"/>
    </row>
    <row r="2" spans="1:13" ht="18.75" customHeight="1" x14ac:dyDescent="0.35">
      <c r="A2" s="32" t="s">
        <v>495</v>
      </c>
      <c r="C2" s="475"/>
      <c r="D2" s="475"/>
      <c r="E2" s="475"/>
      <c r="F2" s="475"/>
      <c r="G2" s="475"/>
    </row>
    <row r="3" spans="1:13" ht="18.75" customHeight="1" x14ac:dyDescent="0.35">
      <c r="A3" s="32"/>
      <c r="C3" s="475"/>
      <c r="D3" s="475"/>
      <c r="E3" s="475"/>
      <c r="F3" s="475"/>
      <c r="G3" s="475"/>
    </row>
    <row r="4" spans="1:13" s="34" customFormat="1" ht="21" customHeight="1" x14ac:dyDescent="0.35">
      <c r="A4" s="476"/>
      <c r="B4" s="29"/>
      <c r="C4" s="29"/>
      <c r="D4" s="29"/>
      <c r="E4" s="477"/>
      <c r="F4" s="68"/>
      <c r="G4" s="68" t="s">
        <v>500</v>
      </c>
    </row>
    <row r="5" spans="1:13" ht="20.100000000000001" customHeight="1" x14ac:dyDescent="0.35">
      <c r="A5" s="69" t="s">
        <v>489</v>
      </c>
      <c r="B5" s="430" t="s">
        <v>219</v>
      </c>
      <c r="C5" s="430"/>
      <c r="D5" s="430"/>
      <c r="E5" s="430"/>
      <c r="F5" s="430"/>
      <c r="G5" s="430"/>
    </row>
    <row r="6" spans="1:13" ht="20.100000000000001" customHeight="1" x14ac:dyDescent="0.35">
      <c r="A6" s="48" t="s">
        <v>490</v>
      </c>
      <c r="B6" s="395">
        <v>2017</v>
      </c>
      <c r="C6" s="395">
        <v>2018</v>
      </c>
      <c r="D6" s="395">
        <v>2019</v>
      </c>
      <c r="E6" s="395">
        <v>2020</v>
      </c>
      <c r="F6" s="395">
        <v>2021</v>
      </c>
      <c r="G6" s="395">
        <v>2022</v>
      </c>
      <c r="H6" s="446"/>
      <c r="I6" s="446"/>
      <c r="J6" s="446"/>
      <c r="K6" s="479"/>
      <c r="L6" s="479"/>
      <c r="M6" s="479"/>
    </row>
    <row r="7" spans="1:13" ht="3.9" customHeight="1" x14ac:dyDescent="0.35">
      <c r="A7" s="431"/>
      <c r="B7" s="432"/>
      <c r="C7" s="432"/>
      <c r="D7" s="432"/>
      <c r="E7" s="432"/>
      <c r="F7" s="432"/>
      <c r="G7" s="432"/>
    </row>
    <row r="8" spans="1:13" s="461" customFormat="1" ht="15" customHeight="1" x14ac:dyDescent="0.35">
      <c r="A8" s="69" t="s">
        <v>19</v>
      </c>
      <c r="B8" s="480">
        <f t="shared" ref="B8:G8" si="0">SUM(B9:B17)</f>
        <v>22</v>
      </c>
      <c r="C8" s="480">
        <f t="shared" si="0"/>
        <v>30</v>
      </c>
      <c r="D8" s="480">
        <f t="shared" si="0"/>
        <v>14</v>
      </c>
      <c r="E8" s="480">
        <f t="shared" si="0"/>
        <v>34</v>
      </c>
      <c r="F8" s="480">
        <f t="shared" si="0"/>
        <v>36</v>
      </c>
      <c r="G8" s="480">
        <f t="shared" si="0"/>
        <v>11</v>
      </c>
      <c r="H8" s="481"/>
    </row>
    <row r="9" spans="1:13" ht="15" customHeight="1" x14ac:dyDescent="0.35">
      <c r="A9" s="482">
        <v>0</v>
      </c>
      <c r="B9" s="483">
        <v>10</v>
      </c>
      <c r="C9" s="483">
        <v>11</v>
      </c>
      <c r="D9" s="483">
        <v>6</v>
      </c>
      <c r="E9" s="483">
        <v>11</v>
      </c>
      <c r="F9" s="483">
        <v>11</v>
      </c>
      <c r="G9" s="483">
        <v>1</v>
      </c>
      <c r="H9" s="484"/>
      <c r="I9" s="484"/>
      <c r="J9" s="484"/>
    </row>
    <row r="10" spans="1:13" ht="15" customHeight="1" x14ac:dyDescent="0.35">
      <c r="A10" s="482">
        <v>1</v>
      </c>
      <c r="B10" s="483">
        <v>2</v>
      </c>
      <c r="C10" s="483">
        <v>6</v>
      </c>
      <c r="D10" s="483">
        <v>3</v>
      </c>
      <c r="E10" s="483">
        <v>7</v>
      </c>
      <c r="F10" s="483">
        <v>10</v>
      </c>
      <c r="G10" s="483">
        <v>2</v>
      </c>
      <c r="H10" s="484"/>
      <c r="I10" s="484"/>
      <c r="J10" s="484"/>
    </row>
    <row r="11" spans="1:13" ht="15" customHeight="1" x14ac:dyDescent="0.35">
      <c r="A11" s="482">
        <v>2</v>
      </c>
      <c r="B11" s="483">
        <v>8</v>
      </c>
      <c r="C11" s="483">
        <v>8</v>
      </c>
      <c r="D11" s="483">
        <v>4</v>
      </c>
      <c r="E11" s="483">
        <v>12</v>
      </c>
      <c r="F11" s="483">
        <v>10</v>
      </c>
      <c r="G11" s="483">
        <v>2</v>
      </c>
      <c r="H11" s="484"/>
      <c r="I11" s="484"/>
      <c r="J11" s="484"/>
    </row>
    <row r="12" spans="1:13" ht="15" customHeight="1" x14ac:dyDescent="0.35">
      <c r="A12" s="485">
        <v>3</v>
      </c>
      <c r="B12" s="483">
        <v>1</v>
      </c>
      <c r="C12" s="483">
        <v>4</v>
      </c>
      <c r="D12" s="483">
        <v>1</v>
      </c>
      <c r="E12" s="483">
        <v>4</v>
      </c>
      <c r="F12" s="483">
        <v>5</v>
      </c>
      <c r="G12" s="483">
        <v>4</v>
      </c>
      <c r="H12" s="484"/>
      <c r="I12" s="484"/>
      <c r="J12" s="484"/>
    </row>
    <row r="13" spans="1:13" ht="15" customHeight="1" x14ac:dyDescent="0.35">
      <c r="A13" s="482">
        <v>4</v>
      </c>
      <c r="B13" s="483">
        <v>0</v>
      </c>
      <c r="C13" s="483">
        <v>1</v>
      </c>
      <c r="D13" s="483">
        <v>0</v>
      </c>
      <c r="E13" s="483">
        <v>0</v>
      </c>
      <c r="F13" s="483">
        <v>0</v>
      </c>
      <c r="G13" s="483">
        <v>2</v>
      </c>
      <c r="H13" s="484"/>
      <c r="I13" s="484"/>
      <c r="J13" s="484"/>
    </row>
    <row r="14" spans="1:13" ht="15" customHeight="1" x14ac:dyDescent="0.35">
      <c r="A14" s="482">
        <v>5</v>
      </c>
      <c r="B14" s="483">
        <v>1</v>
      </c>
      <c r="C14" s="483">
        <v>0</v>
      </c>
      <c r="D14" s="483">
        <v>0</v>
      </c>
      <c r="E14" s="483">
        <v>0</v>
      </c>
      <c r="F14" s="483">
        <v>0</v>
      </c>
      <c r="G14" s="483">
        <v>0</v>
      </c>
      <c r="H14" s="484"/>
      <c r="I14" s="484"/>
      <c r="J14" s="484"/>
    </row>
    <row r="15" spans="1:13" ht="15" customHeight="1" x14ac:dyDescent="0.35">
      <c r="A15" s="482">
        <v>6</v>
      </c>
      <c r="B15" s="483">
        <v>0</v>
      </c>
      <c r="C15" s="483">
        <v>0</v>
      </c>
      <c r="D15" s="483">
        <v>0</v>
      </c>
      <c r="E15" s="483">
        <v>0</v>
      </c>
      <c r="F15" s="483">
        <v>0</v>
      </c>
      <c r="G15" s="483">
        <v>0</v>
      </c>
      <c r="H15" s="484"/>
      <c r="I15" s="484"/>
      <c r="J15" s="484"/>
    </row>
    <row r="16" spans="1:13" s="461" customFormat="1" ht="15" customHeight="1" x14ac:dyDescent="0.35">
      <c r="A16" s="485" t="s">
        <v>491</v>
      </c>
      <c r="B16" s="483">
        <v>0</v>
      </c>
      <c r="C16" s="483">
        <v>0</v>
      </c>
      <c r="D16" s="483">
        <v>0</v>
      </c>
      <c r="E16" s="483">
        <v>0</v>
      </c>
      <c r="F16" s="483">
        <v>0</v>
      </c>
      <c r="G16" s="483">
        <v>0</v>
      </c>
      <c r="H16" s="348"/>
      <c r="I16" s="348"/>
      <c r="J16" s="348"/>
      <c r="K16" s="348"/>
      <c r="L16" s="348"/>
      <c r="M16" s="348"/>
    </row>
    <row r="17" spans="1:13" s="461" customFormat="1" ht="15" customHeight="1" x14ac:dyDescent="0.35">
      <c r="A17" s="485" t="s">
        <v>455</v>
      </c>
      <c r="B17" s="483">
        <v>0</v>
      </c>
      <c r="C17" s="483">
        <v>0</v>
      </c>
      <c r="D17" s="483">
        <v>0</v>
      </c>
      <c r="E17" s="483">
        <v>0</v>
      </c>
      <c r="F17" s="483">
        <v>0</v>
      </c>
      <c r="G17" s="483">
        <v>0</v>
      </c>
      <c r="H17" s="348"/>
    </row>
    <row r="18" spans="1:13" ht="15" customHeight="1" x14ac:dyDescent="0.35">
      <c r="A18" s="485" t="s">
        <v>492</v>
      </c>
      <c r="B18" s="483">
        <v>26</v>
      </c>
      <c r="C18" s="483">
        <v>26</v>
      </c>
      <c r="D18" s="483">
        <v>14</v>
      </c>
      <c r="E18" s="483">
        <v>0</v>
      </c>
      <c r="F18" s="483">
        <v>0</v>
      </c>
      <c r="G18" s="483">
        <v>26</v>
      </c>
      <c r="H18" s="484"/>
      <c r="I18" s="484"/>
      <c r="J18" s="484"/>
      <c r="K18" s="484"/>
      <c r="L18" s="484"/>
      <c r="M18" s="484"/>
    </row>
    <row r="19" spans="1:13" ht="15" customHeight="1" x14ac:dyDescent="0.35">
      <c r="A19" s="486"/>
    </row>
    <row r="20" spans="1:13" s="461" customFormat="1" ht="3.9" customHeight="1" x14ac:dyDescent="0.35">
      <c r="A20" s="493"/>
      <c r="B20" s="494"/>
      <c r="C20" s="494"/>
      <c r="D20" s="494"/>
      <c r="E20" s="494"/>
      <c r="F20" s="495"/>
      <c r="G20" s="495"/>
    </row>
    <row r="21" spans="1:13" ht="12.6" customHeight="1" x14ac:dyDescent="0.35">
      <c r="A21" s="496"/>
      <c r="B21" s="497"/>
      <c r="C21" s="497"/>
      <c r="D21" s="497"/>
      <c r="E21" s="497"/>
      <c r="F21" s="498"/>
      <c r="G21" s="498"/>
    </row>
    <row r="22" spans="1:13" s="448" customFormat="1" x14ac:dyDescent="0.35">
      <c r="A22" s="507" t="s">
        <v>501</v>
      </c>
    </row>
    <row r="23" spans="1:13" x14ac:dyDescent="0.35">
      <c r="A23" s="508" t="s">
        <v>502</v>
      </c>
    </row>
    <row r="24" spans="1:13" x14ac:dyDescent="0.35">
      <c r="A24" s="508"/>
    </row>
    <row r="25" spans="1:13" ht="14.1" customHeight="1" x14ac:dyDescent="0.35">
      <c r="A25" s="496"/>
      <c r="B25" s="348"/>
      <c r="C25" s="348"/>
      <c r="D25" s="348"/>
      <c r="E25" s="348"/>
      <c r="F25" s="501"/>
      <c r="G25" s="501" t="s">
        <v>498</v>
      </c>
    </row>
    <row r="26" spans="1:13" ht="14.1" customHeight="1" x14ac:dyDescent="0.35">
      <c r="A26" s="496"/>
      <c r="B26" s="274"/>
      <c r="C26" s="274"/>
      <c r="D26" s="274"/>
      <c r="E26" s="274"/>
      <c r="F26" s="15"/>
      <c r="G26" s="15" t="s">
        <v>499</v>
      </c>
    </row>
    <row r="27" spans="1:13" s="448" customFormat="1" x14ac:dyDescent="0.35">
      <c r="A27" s="507"/>
    </row>
    <row r="28" spans="1:13" x14ac:dyDescent="0.35">
      <c r="A28" s="508"/>
    </row>
    <row r="29" spans="1:13" x14ac:dyDescent="0.35">
      <c r="B29" s="487"/>
      <c r="C29" s="487"/>
      <c r="D29" s="487"/>
      <c r="E29" s="487"/>
      <c r="F29" s="487"/>
      <c r="G29" s="487"/>
    </row>
  </sheetData>
  <sheetProtection selectLockedCells="1" selectUnlockedCells="1"/>
  <mergeCells count="1">
    <mergeCell ref="B5:G5"/>
  </mergeCells>
  <printOptions horizontalCentered="1"/>
  <pageMargins left="0.7" right="0.7" top="0.75" bottom="0.75" header="0.3" footer="0.3"/>
  <pageSetup paperSize="9" scale="70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C244-87E6-48A8-9E1E-0A2894F33D30}">
  <dimension ref="A1:U68"/>
  <sheetViews>
    <sheetView view="pageBreakPreview" zoomScaleSheetLayoutView="100" workbookViewId="0">
      <selection activeCell="D39" sqref="D39"/>
    </sheetView>
  </sheetViews>
  <sheetFormatPr defaultColWidth="9.109375" defaultRowHeight="15.6" x14ac:dyDescent="0.3"/>
  <cols>
    <col min="1" max="1" width="43.33203125" style="209" customWidth="1"/>
    <col min="2" max="7" width="12.33203125" style="218" customWidth="1"/>
    <col min="8" max="8" width="18.109375" style="209" customWidth="1"/>
    <col min="9" max="256" width="9.109375" style="209"/>
    <col min="257" max="257" width="43.33203125" style="209" customWidth="1"/>
    <col min="258" max="263" width="12.33203125" style="209" customWidth="1"/>
    <col min="264" max="264" width="18.109375" style="209" customWidth="1"/>
    <col min="265" max="512" width="9.109375" style="209"/>
    <col min="513" max="513" width="43.33203125" style="209" customWidth="1"/>
    <col min="514" max="519" width="12.33203125" style="209" customWidth="1"/>
    <col min="520" max="520" width="18.109375" style="209" customWidth="1"/>
    <col min="521" max="768" width="9.109375" style="209"/>
    <col min="769" max="769" width="43.33203125" style="209" customWidth="1"/>
    <col min="770" max="775" width="12.33203125" style="209" customWidth="1"/>
    <col min="776" max="776" width="18.109375" style="209" customWidth="1"/>
    <col min="777" max="1024" width="9.109375" style="209"/>
    <col min="1025" max="1025" width="43.33203125" style="209" customWidth="1"/>
    <col min="1026" max="1031" width="12.33203125" style="209" customWidth="1"/>
    <col min="1032" max="1032" width="18.109375" style="209" customWidth="1"/>
    <col min="1033" max="1280" width="9.109375" style="209"/>
    <col min="1281" max="1281" width="43.33203125" style="209" customWidth="1"/>
    <col min="1282" max="1287" width="12.33203125" style="209" customWidth="1"/>
    <col min="1288" max="1288" width="18.109375" style="209" customWidth="1"/>
    <col min="1289" max="1536" width="9.109375" style="209"/>
    <col min="1537" max="1537" width="43.33203125" style="209" customWidth="1"/>
    <col min="1538" max="1543" width="12.33203125" style="209" customWidth="1"/>
    <col min="1544" max="1544" width="18.109375" style="209" customWidth="1"/>
    <col min="1545" max="1792" width="9.109375" style="209"/>
    <col min="1793" max="1793" width="43.33203125" style="209" customWidth="1"/>
    <col min="1794" max="1799" width="12.33203125" style="209" customWidth="1"/>
    <col min="1800" max="1800" width="18.109375" style="209" customWidth="1"/>
    <col min="1801" max="2048" width="9.109375" style="209"/>
    <col min="2049" max="2049" width="43.33203125" style="209" customWidth="1"/>
    <col min="2050" max="2055" width="12.33203125" style="209" customWidth="1"/>
    <col min="2056" max="2056" width="18.109375" style="209" customWidth="1"/>
    <col min="2057" max="2304" width="9.109375" style="209"/>
    <col min="2305" max="2305" width="43.33203125" style="209" customWidth="1"/>
    <col min="2306" max="2311" width="12.33203125" style="209" customWidth="1"/>
    <col min="2312" max="2312" width="18.109375" style="209" customWidth="1"/>
    <col min="2313" max="2560" width="9.109375" style="209"/>
    <col min="2561" max="2561" width="43.33203125" style="209" customWidth="1"/>
    <col min="2562" max="2567" width="12.33203125" style="209" customWidth="1"/>
    <col min="2568" max="2568" width="18.109375" style="209" customWidth="1"/>
    <col min="2569" max="2816" width="9.109375" style="209"/>
    <col min="2817" max="2817" width="43.33203125" style="209" customWidth="1"/>
    <col min="2818" max="2823" width="12.33203125" style="209" customWidth="1"/>
    <col min="2824" max="2824" width="18.109375" style="209" customWidth="1"/>
    <col min="2825" max="3072" width="9.109375" style="209"/>
    <col min="3073" max="3073" width="43.33203125" style="209" customWidth="1"/>
    <col min="3074" max="3079" width="12.33203125" style="209" customWidth="1"/>
    <col min="3080" max="3080" width="18.109375" style="209" customWidth="1"/>
    <col min="3081" max="3328" width="9.109375" style="209"/>
    <col min="3329" max="3329" width="43.33203125" style="209" customWidth="1"/>
    <col min="3330" max="3335" width="12.33203125" style="209" customWidth="1"/>
    <col min="3336" max="3336" width="18.109375" style="209" customWidth="1"/>
    <col min="3337" max="3584" width="9.109375" style="209"/>
    <col min="3585" max="3585" width="43.33203125" style="209" customWidth="1"/>
    <col min="3586" max="3591" width="12.33203125" style="209" customWidth="1"/>
    <col min="3592" max="3592" width="18.109375" style="209" customWidth="1"/>
    <col min="3593" max="3840" width="9.109375" style="209"/>
    <col min="3841" max="3841" width="43.33203125" style="209" customWidth="1"/>
    <col min="3842" max="3847" width="12.33203125" style="209" customWidth="1"/>
    <col min="3848" max="3848" width="18.109375" style="209" customWidth="1"/>
    <col min="3849" max="4096" width="9.109375" style="209"/>
    <col min="4097" max="4097" width="43.33203125" style="209" customWidth="1"/>
    <col min="4098" max="4103" width="12.33203125" style="209" customWidth="1"/>
    <col min="4104" max="4104" width="18.109375" style="209" customWidth="1"/>
    <col min="4105" max="4352" width="9.109375" style="209"/>
    <col min="4353" max="4353" width="43.33203125" style="209" customWidth="1"/>
    <col min="4354" max="4359" width="12.33203125" style="209" customWidth="1"/>
    <col min="4360" max="4360" width="18.109375" style="209" customWidth="1"/>
    <col min="4361" max="4608" width="9.109375" style="209"/>
    <col min="4609" max="4609" width="43.33203125" style="209" customWidth="1"/>
    <col min="4610" max="4615" width="12.33203125" style="209" customWidth="1"/>
    <col min="4616" max="4616" width="18.109375" style="209" customWidth="1"/>
    <col min="4617" max="4864" width="9.109375" style="209"/>
    <col min="4865" max="4865" width="43.33203125" style="209" customWidth="1"/>
    <col min="4866" max="4871" width="12.33203125" style="209" customWidth="1"/>
    <col min="4872" max="4872" width="18.109375" style="209" customWidth="1"/>
    <col min="4873" max="5120" width="9.109375" style="209"/>
    <col min="5121" max="5121" width="43.33203125" style="209" customWidth="1"/>
    <col min="5122" max="5127" width="12.33203125" style="209" customWidth="1"/>
    <col min="5128" max="5128" width="18.109375" style="209" customWidth="1"/>
    <col min="5129" max="5376" width="9.109375" style="209"/>
    <col min="5377" max="5377" width="43.33203125" style="209" customWidth="1"/>
    <col min="5378" max="5383" width="12.33203125" style="209" customWidth="1"/>
    <col min="5384" max="5384" width="18.109375" style="209" customWidth="1"/>
    <col min="5385" max="5632" width="9.109375" style="209"/>
    <col min="5633" max="5633" width="43.33203125" style="209" customWidth="1"/>
    <col min="5634" max="5639" width="12.33203125" style="209" customWidth="1"/>
    <col min="5640" max="5640" width="18.109375" style="209" customWidth="1"/>
    <col min="5641" max="5888" width="9.109375" style="209"/>
    <col min="5889" max="5889" width="43.33203125" style="209" customWidth="1"/>
    <col min="5890" max="5895" width="12.33203125" style="209" customWidth="1"/>
    <col min="5896" max="5896" width="18.109375" style="209" customWidth="1"/>
    <col min="5897" max="6144" width="9.109375" style="209"/>
    <col min="6145" max="6145" width="43.33203125" style="209" customWidth="1"/>
    <col min="6146" max="6151" width="12.33203125" style="209" customWidth="1"/>
    <col min="6152" max="6152" width="18.109375" style="209" customWidth="1"/>
    <col min="6153" max="6400" width="9.109375" style="209"/>
    <col min="6401" max="6401" width="43.33203125" style="209" customWidth="1"/>
    <col min="6402" max="6407" width="12.33203125" style="209" customWidth="1"/>
    <col min="6408" max="6408" width="18.109375" style="209" customWidth="1"/>
    <col min="6409" max="6656" width="9.109375" style="209"/>
    <col min="6657" max="6657" width="43.33203125" style="209" customWidth="1"/>
    <col min="6658" max="6663" width="12.33203125" style="209" customWidth="1"/>
    <col min="6664" max="6664" width="18.109375" style="209" customWidth="1"/>
    <col min="6665" max="6912" width="9.109375" style="209"/>
    <col min="6913" max="6913" width="43.33203125" style="209" customWidth="1"/>
    <col min="6914" max="6919" width="12.33203125" style="209" customWidth="1"/>
    <col min="6920" max="6920" width="18.109375" style="209" customWidth="1"/>
    <col min="6921" max="7168" width="9.109375" style="209"/>
    <col min="7169" max="7169" width="43.33203125" style="209" customWidth="1"/>
    <col min="7170" max="7175" width="12.33203125" style="209" customWidth="1"/>
    <col min="7176" max="7176" width="18.109375" style="209" customWidth="1"/>
    <col min="7177" max="7424" width="9.109375" style="209"/>
    <col min="7425" max="7425" width="43.33203125" style="209" customWidth="1"/>
    <col min="7426" max="7431" width="12.33203125" style="209" customWidth="1"/>
    <col min="7432" max="7432" width="18.109375" style="209" customWidth="1"/>
    <col min="7433" max="7680" width="9.109375" style="209"/>
    <col min="7681" max="7681" width="43.33203125" style="209" customWidth="1"/>
    <col min="7682" max="7687" width="12.33203125" style="209" customWidth="1"/>
    <col min="7688" max="7688" width="18.109375" style="209" customWidth="1"/>
    <col min="7689" max="7936" width="9.109375" style="209"/>
    <col min="7937" max="7937" width="43.33203125" style="209" customWidth="1"/>
    <col min="7938" max="7943" width="12.33203125" style="209" customWidth="1"/>
    <col min="7944" max="7944" width="18.109375" style="209" customWidth="1"/>
    <col min="7945" max="8192" width="9.109375" style="209"/>
    <col min="8193" max="8193" width="43.33203125" style="209" customWidth="1"/>
    <col min="8194" max="8199" width="12.33203125" style="209" customWidth="1"/>
    <col min="8200" max="8200" width="18.109375" style="209" customWidth="1"/>
    <col min="8201" max="8448" width="9.109375" style="209"/>
    <col min="8449" max="8449" width="43.33203125" style="209" customWidth="1"/>
    <col min="8450" max="8455" width="12.33203125" style="209" customWidth="1"/>
    <col min="8456" max="8456" width="18.109375" style="209" customWidth="1"/>
    <col min="8457" max="8704" width="9.109375" style="209"/>
    <col min="8705" max="8705" width="43.33203125" style="209" customWidth="1"/>
    <col min="8706" max="8711" width="12.33203125" style="209" customWidth="1"/>
    <col min="8712" max="8712" width="18.109375" style="209" customWidth="1"/>
    <col min="8713" max="8960" width="9.109375" style="209"/>
    <col min="8961" max="8961" width="43.33203125" style="209" customWidth="1"/>
    <col min="8962" max="8967" width="12.33203125" style="209" customWidth="1"/>
    <col min="8968" max="8968" width="18.109375" style="209" customWidth="1"/>
    <col min="8969" max="9216" width="9.109375" style="209"/>
    <col min="9217" max="9217" width="43.33203125" style="209" customWidth="1"/>
    <col min="9218" max="9223" width="12.33203125" style="209" customWidth="1"/>
    <col min="9224" max="9224" width="18.109375" style="209" customWidth="1"/>
    <col min="9225" max="9472" width="9.109375" style="209"/>
    <col min="9473" max="9473" width="43.33203125" style="209" customWidth="1"/>
    <col min="9474" max="9479" width="12.33203125" style="209" customWidth="1"/>
    <col min="9480" max="9480" width="18.109375" style="209" customWidth="1"/>
    <col min="9481" max="9728" width="9.109375" style="209"/>
    <col min="9729" max="9729" width="43.33203125" style="209" customWidth="1"/>
    <col min="9730" max="9735" width="12.33203125" style="209" customWidth="1"/>
    <col min="9736" max="9736" width="18.109375" style="209" customWidth="1"/>
    <col min="9737" max="9984" width="9.109375" style="209"/>
    <col min="9985" max="9985" width="43.33203125" style="209" customWidth="1"/>
    <col min="9986" max="9991" width="12.33203125" style="209" customWidth="1"/>
    <col min="9992" max="9992" width="18.109375" style="209" customWidth="1"/>
    <col min="9993" max="10240" width="9.109375" style="209"/>
    <col min="10241" max="10241" width="43.33203125" style="209" customWidth="1"/>
    <col min="10242" max="10247" width="12.33203125" style="209" customWidth="1"/>
    <col min="10248" max="10248" width="18.109375" style="209" customWidth="1"/>
    <col min="10249" max="10496" width="9.109375" style="209"/>
    <col min="10497" max="10497" width="43.33203125" style="209" customWidth="1"/>
    <col min="10498" max="10503" width="12.33203125" style="209" customWidth="1"/>
    <col min="10504" max="10504" width="18.109375" style="209" customWidth="1"/>
    <col min="10505" max="10752" width="9.109375" style="209"/>
    <col min="10753" max="10753" width="43.33203125" style="209" customWidth="1"/>
    <col min="10754" max="10759" width="12.33203125" style="209" customWidth="1"/>
    <col min="10760" max="10760" width="18.109375" style="209" customWidth="1"/>
    <col min="10761" max="11008" width="9.109375" style="209"/>
    <col min="11009" max="11009" width="43.33203125" style="209" customWidth="1"/>
    <col min="11010" max="11015" width="12.33203125" style="209" customWidth="1"/>
    <col min="11016" max="11016" width="18.109375" style="209" customWidth="1"/>
    <col min="11017" max="11264" width="9.109375" style="209"/>
    <col min="11265" max="11265" width="43.33203125" style="209" customWidth="1"/>
    <col min="11266" max="11271" width="12.33203125" style="209" customWidth="1"/>
    <col min="11272" max="11272" width="18.109375" style="209" customWidth="1"/>
    <col min="11273" max="11520" width="9.109375" style="209"/>
    <col min="11521" max="11521" width="43.33203125" style="209" customWidth="1"/>
    <col min="11522" max="11527" width="12.33203125" style="209" customWidth="1"/>
    <col min="11528" max="11528" width="18.109375" style="209" customWidth="1"/>
    <col min="11529" max="11776" width="9.109375" style="209"/>
    <col min="11777" max="11777" width="43.33203125" style="209" customWidth="1"/>
    <col min="11778" max="11783" width="12.33203125" style="209" customWidth="1"/>
    <col min="11784" max="11784" width="18.109375" style="209" customWidth="1"/>
    <col min="11785" max="12032" width="9.109375" style="209"/>
    <col min="12033" max="12033" width="43.33203125" style="209" customWidth="1"/>
    <col min="12034" max="12039" width="12.33203125" style="209" customWidth="1"/>
    <col min="12040" max="12040" width="18.109375" style="209" customWidth="1"/>
    <col min="12041" max="12288" width="9.109375" style="209"/>
    <col min="12289" max="12289" width="43.33203125" style="209" customWidth="1"/>
    <col min="12290" max="12295" width="12.33203125" style="209" customWidth="1"/>
    <col min="12296" max="12296" width="18.109375" style="209" customWidth="1"/>
    <col min="12297" max="12544" width="9.109375" style="209"/>
    <col min="12545" max="12545" width="43.33203125" style="209" customWidth="1"/>
    <col min="12546" max="12551" width="12.33203125" style="209" customWidth="1"/>
    <col min="12552" max="12552" width="18.109375" style="209" customWidth="1"/>
    <col min="12553" max="12800" width="9.109375" style="209"/>
    <col min="12801" max="12801" width="43.33203125" style="209" customWidth="1"/>
    <col min="12802" max="12807" width="12.33203125" style="209" customWidth="1"/>
    <col min="12808" max="12808" width="18.109375" style="209" customWidth="1"/>
    <col min="12809" max="13056" width="9.109375" style="209"/>
    <col min="13057" max="13057" width="43.33203125" style="209" customWidth="1"/>
    <col min="13058" max="13063" width="12.33203125" style="209" customWidth="1"/>
    <col min="13064" max="13064" width="18.109375" style="209" customWidth="1"/>
    <col min="13065" max="13312" width="9.109375" style="209"/>
    <col min="13313" max="13313" width="43.33203125" style="209" customWidth="1"/>
    <col min="13314" max="13319" width="12.33203125" style="209" customWidth="1"/>
    <col min="13320" max="13320" width="18.109375" style="209" customWidth="1"/>
    <col min="13321" max="13568" width="9.109375" style="209"/>
    <col min="13569" max="13569" width="43.33203125" style="209" customWidth="1"/>
    <col min="13570" max="13575" width="12.33203125" style="209" customWidth="1"/>
    <col min="13576" max="13576" width="18.109375" style="209" customWidth="1"/>
    <col min="13577" max="13824" width="9.109375" style="209"/>
    <col min="13825" max="13825" width="43.33203125" style="209" customWidth="1"/>
    <col min="13826" max="13831" width="12.33203125" style="209" customWidth="1"/>
    <col min="13832" max="13832" width="18.109375" style="209" customWidth="1"/>
    <col min="13833" max="14080" width="9.109375" style="209"/>
    <col min="14081" max="14081" width="43.33203125" style="209" customWidth="1"/>
    <col min="14082" max="14087" width="12.33203125" style="209" customWidth="1"/>
    <col min="14088" max="14088" width="18.109375" style="209" customWidth="1"/>
    <col min="14089" max="14336" width="9.109375" style="209"/>
    <col min="14337" max="14337" width="43.33203125" style="209" customWidth="1"/>
    <col min="14338" max="14343" width="12.33203125" style="209" customWidth="1"/>
    <col min="14344" max="14344" width="18.109375" style="209" customWidth="1"/>
    <col min="14345" max="14592" width="9.109375" style="209"/>
    <col min="14593" max="14593" width="43.33203125" style="209" customWidth="1"/>
    <col min="14594" max="14599" width="12.33203125" style="209" customWidth="1"/>
    <col min="14600" max="14600" width="18.109375" style="209" customWidth="1"/>
    <col min="14601" max="14848" width="9.109375" style="209"/>
    <col min="14849" max="14849" width="43.33203125" style="209" customWidth="1"/>
    <col min="14850" max="14855" width="12.33203125" style="209" customWidth="1"/>
    <col min="14856" max="14856" width="18.109375" style="209" customWidth="1"/>
    <col min="14857" max="15104" width="9.109375" style="209"/>
    <col min="15105" max="15105" width="43.33203125" style="209" customWidth="1"/>
    <col min="15106" max="15111" width="12.33203125" style="209" customWidth="1"/>
    <col min="15112" max="15112" width="18.109375" style="209" customWidth="1"/>
    <col min="15113" max="15360" width="9.109375" style="209"/>
    <col min="15361" max="15361" width="43.33203125" style="209" customWidth="1"/>
    <col min="15362" max="15367" width="12.33203125" style="209" customWidth="1"/>
    <col min="15368" max="15368" width="18.109375" style="209" customWidth="1"/>
    <col min="15369" max="15616" width="9.109375" style="209"/>
    <col min="15617" max="15617" width="43.33203125" style="209" customWidth="1"/>
    <col min="15618" max="15623" width="12.33203125" style="209" customWidth="1"/>
    <col min="15624" max="15624" width="18.109375" style="209" customWidth="1"/>
    <col min="15625" max="15872" width="9.109375" style="209"/>
    <col min="15873" max="15873" width="43.33203125" style="209" customWidth="1"/>
    <col min="15874" max="15879" width="12.33203125" style="209" customWidth="1"/>
    <col min="15880" max="15880" width="18.109375" style="209" customWidth="1"/>
    <col min="15881" max="16128" width="9.109375" style="209"/>
    <col min="16129" max="16129" width="43.33203125" style="209" customWidth="1"/>
    <col min="16130" max="16135" width="12.33203125" style="209" customWidth="1"/>
    <col min="16136" max="16136" width="18.109375" style="209" customWidth="1"/>
    <col min="16137" max="16384" width="9.109375" style="209"/>
  </cols>
  <sheetData>
    <row r="1" spans="1:21" s="1" customFormat="1" ht="18" customHeight="1" x14ac:dyDescent="0.35">
      <c r="A1" s="72" t="s">
        <v>503</v>
      </c>
      <c r="B1" s="29"/>
      <c r="C1" s="29"/>
      <c r="D1" s="148"/>
      <c r="E1" s="148"/>
      <c r="F1" s="148"/>
      <c r="G1" s="148"/>
    </row>
    <row r="2" spans="1:21" s="1" customFormat="1" ht="18" customHeight="1" x14ac:dyDescent="0.35">
      <c r="A2" s="32" t="s">
        <v>504</v>
      </c>
      <c r="B2" s="29"/>
      <c r="C2" s="29"/>
      <c r="D2" s="33"/>
      <c r="E2" s="33"/>
      <c r="F2" s="33"/>
      <c r="G2" s="33"/>
    </row>
    <row r="3" spans="1:21" ht="14.25" customHeight="1" x14ac:dyDescent="0.35">
      <c r="F3" s="455"/>
      <c r="G3" s="455"/>
    </row>
    <row r="4" spans="1:21" ht="17.25" customHeight="1" x14ac:dyDescent="0.3">
      <c r="A4" s="393" t="s">
        <v>505</v>
      </c>
      <c r="B4" s="430" t="s">
        <v>266</v>
      </c>
      <c r="C4" s="430"/>
      <c r="D4" s="430"/>
      <c r="E4" s="430"/>
      <c r="F4" s="430"/>
      <c r="G4" s="430"/>
    </row>
    <row r="5" spans="1:21" ht="17.25" customHeight="1" x14ac:dyDescent="0.3">
      <c r="A5" s="394" t="s">
        <v>506</v>
      </c>
      <c r="B5" s="395">
        <v>2017</v>
      </c>
      <c r="C5" s="395">
        <v>2018</v>
      </c>
      <c r="D5" s="395">
        <v>2019</v>
      </c>
      <c r="E5" s="395">
        <v>2020</v>
      </c>
      <c r="F5" s="395">
        <v>2021</v>
      </c>
      <c r="G5" s="395">
        <v>2022</v>
      </c>
    </row>
    <row r="6" spans="1:21" ht="7.5" customHeight="1" x14ac:dyDescent="0.35">
      <c r="A6" s="431"/>
      <c r="B6" s="432"/>
      <c r="C6" s="432"/>
      <c r="D6" s="432"/>
      <c r="E6" s="432"/>
      <c r="F6" s="432"/>
      <c r="G6" s="432"/>
    </row>
    <row r="7" spans="1:21" ht="18.75" customHeight="1" x14ac:dyDescent="0.3">
      <c r="A7" s="433" t="s">
        <v>443</v>
      </c>
      <c r="B7" s="434">
        <v>610</v>
      </c>
      <c r="C7" s="434">
        <v>522</v>
      </c>
      <c r="D7" s="434">
        <f>SUM(D8:D21)</f>
        <v>624</v>
      </c>
      <c r="E7" s="434">
        <f>SUM(E8:E21)</f>
        <v>583</v>
      </c>
      <c r="F7" s="434">
        <f>SUM(F8:F21)</f>
        <v>397</v>
      </c>
      <c r="G7" s="434">
        <f>SUM(G8:G21)</f>
        <v>577</v>
      </c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</row>
    <row r="8" spans="1:21" ht="18.75" customHeight="1" x14ac:dyDescent="0.3">
      <c r="A8" s="49" t="s">
        <v>507</v>
      </c>
      <c r="B8" s="435">
        <v>9</v>
      </c>
      <c r="C8" s="435">
        <v>2</v>
      </c>
      <c r="D8" s="435">
        <v>7</v>
      </c>
      <c r="E8" s="435">
        <v>1</v>
      </c>
      <c r="F8" s="435">
        <v>0</v>
      </c>
      <c r="G8" s="435">
        <v>0</v>
      </c>
      <c r="I8" s="437"/>
    </row>
    <row r="9" spans="1:21" ht="18.75" customHeight="1" x14ac:dyDescent="0.3">
      <c r="A9" s="49">
        <v>1</v>
      </c>
      <c r="B9" s="435">
        <v>17</v>
      </c>
      <c r="C9" s="435">
        <v>13</v>
      </c>
      <c r="D9" s="435">
        <v>23</v>
      </c>
      <c r="E9" s="435">
        <v>39</v>
      </c>
      <c r="F9" s="435">
        <v>29</v>
      </c>
      <c r="G9" s="435">
        <v>44</v>
      </c>
      <c r="I9" s="437"/>
    </row>
    <row r="10" spans="1:21" ht="18.75" customHeight="1" x14ac:dyDescent="0.3">
      <c r="A10" s="49">
        <v>2</v>
      </c>
      <c r="B10" s="435">
        <v>29</v>
      </c>
      <c r="C10" s="435">
        <v>24</v>
      </c>
      <c r="D10" s="435">
        <v>34</v>
      </c>
      <c r="E10" s="435">
        <v>30</v>
      </c>
      <c r="F10" s="435">
        <v>23</v>
      </c>
      <c r="G10" s="435">
        <v>36</v>
      </c>
      <c r="I10" s="437"/>
    </row>
    <row r="11" spans="1:21" ht="18.75" customHeight="1" x14ac:dyDescent="0.3">
      <c r="A11" s="49">
        <v>3</v>
      </c>
      <c r="B11" s="435">
        <v>47</v>
      </c>
      <c r="C11" s="435">
        <v>42</v>
      </c>
      <c r="D11" s="435">
        <v>28</v>
      </c>
      <c r="E11" s="435">
        <v>30</v>
      </c>
      <c r="F11" s="435">
        <v>19</v>
      </c>
      <c r="G11" s="435">
        <v>33</v>
      </c>
      <c r="I11" s="437"/>
    </row>
    <row r="12" spans="1:21" ht="18.75" customHeight="1" x14ac:dyDescent="0.3">
      <c r="A12" s="49">
        <v>4</v>
      </c>
      <c r="B12" s="435">
        <v>44</v>
      </c>
      <c r="C12" s="435">
        <v>35</v>
      </c>
      <c r="D12" s="435">
        <v>39</v>
      </c>
      <c r="E12" s="435">
        <v>23</v>
      </c>
      <c r="F12" s="435">
        <v>19</v>
      </c>
      <c r="G12" s="435">
        <v>28</v>
      </c>
      <c r="I12" s="437"/>
    </row>
    <row r="13" spans="1:21" ht="18.75" customHeight="1" x14ac:dyDescent="0.3">
      <c r="A13" s="49">
        <v>5</v>
      </c>
      <c r="B13" s="435">
        <v>45</v>
      </c>
      <c r="C13" s="435">
        <v>39</v>
      </c>
      <c r="D13" s="435">
        <v>50</v>
      </c>
      <c r="E13" s="435">
        <v>46</v>
      </c>
      <c r="F13" s="435">
        <v>23</v>
      </c>
      <c r="G13" s="435">
        <v>43</v>
      </c>
    </row>
    <row r="14" spans="1:21" ht="18.75" customHeight="1" x14ac:dyDescent="0.3">
      <c r="A14" s="49">
        <v>6</v>
      </c>
      <c r="B14" s="435">
        <v>47</v>
      </c>
      <c r="C14" s="435">
        <v>37</v>
      </c>
      <c r="D14" s="435">
        <v>42</v>
      </c>
      <c r="E14" s="435">
        <v>39</v>
      </c>
      <c r="F14" s="435">
        <v>28</v>
      </c>
      <c r="G14" s="435">
        <v>26</v>
      </c>
    </row>
    <row r="15" spans="1:21" ht="18.75" customHeight="1" x14ac:dyDescent="0.3">
      <c r="A15" s="49">
        <v>7</v>
      </c>
      <c r="B15" s="435">
        <v>26</v>
      </c>
      <c r="C15" s="435">
        <v>30</v>
      </c>
      <c r="D15" s="435">
        <v>34</v>
      </c>
      <c r="E15" s="435">
        <v>40</v>
      </c>
      <c r="F15" s="435">
        <v>32</v>
      </c>
      <c r="G15" s="435">
        <v>37</v>
      </c>
    </row>
    <row r="16" spans="1:21" ht="18.75" customHeight="1" x14ac:dyDescent="0.3">
      <c r="A16" s="49">
        <v>8</v>
      </c>
      <c r="B16" s="435">
        <v>28</v>
      </c>
      <c r="C16" s="435">
        <v>34</v>
      </c>
      <c r="D16" s="435">
        <v>29</v>
      </c>
      <c r="E16" s="435">
        <v>35</v>
      </c>
      <c r="F16" s="435">
        <v>35</v>
      </c>
      <c r="G16" s="435">
        <v>39</v>
      </c>
    </row>
    <row r="17" spans="1:7" ht="18.75" customHeight="1" x14ac:dyDescent="0.3">
      <c r="A17" s="49">
        <v>9</v>
      </c>
      <c r="B17" s="435">
        <v>36</v>
      </c>
      <c r="C17" s="435">
        <v>25</v>
      </c>
      <c r="D17" s="435">
        <v>27</v>
      </c>
      <c r="E17" s="435">
        <v>35</v>
      </c>
      <c r="F17" s="435">
        <v>21</v>
      </c>
      <c r="G17" s="435">
        <v>35</v>
      </c>
    </row>
    <row r="18" spans="1:7" ht="18.75" customHeight="1" x14ac:dyDescent="0.3">
      <c r="A18" s="49" t="s">
        <v>508</v>
      </c>
      <c r="B18" s="435">
        <v>104</v>
      </c>
      <c r="C18" s="435">
        <v>98</v>
      </c>
      <c r="D18" s="435">
        <v>113</v>
      </c>
      <c r="E18" s="435">
        <v>132</v>
      </c>
      <c r="F18" s="435">
        <v>70</v>
      </c>
      <c r="G18" s="435">
        <v>108</v>
      </c>
    </row>
    <row r="19" spans="1:7" ht="18.75" customHeight="1" x14ac:dyDescent="0.3">
      <c r="A19" s="49" t="s">
        <v>49</v>
      </c>
      <c r="B19" s="435">
        <v>84</v>
      </c>
      <c r="C19" s="435">
        <v>63</v>
      </c>
      <c r="D19" s="435">
        <v>84</v>
      </c>
      <c r="E19" s="435">
        <v>63</v>
      </c>
      <c r="F19" s="435">
        <v>46</v>
      </c>
      <c r="G19" s="435">
        <v>67</v>
      </c>
    </row>
    <row r="20" spans="1:7" ht="18.75" customHeight="1" x14ac:dyDescent="0.3">
      <c r="A20" s="49" t="s">
        <v>509</v>
      </c>
      <c r="B20" s="435">
        <v>92</v>
      </c>
      <c r="C20" s="435">
        <v>72</v>
      </c>
      <c r="D20" s="435">
        <v>93</v>
      </c>
      <c r="E20" s="435">
        <v>70</v>
      </c>
      <c r="F20" s="435">
        <v>52</v>
      </c>
      <c r="G20" s="435">
        <v>81</v>
      </c>
    </row>
    <row r="21" spans="1:7" ht="18.75" customHeight="1" x14ac:dyDescent="0.3">
      <c r="A21" s="49" t="s">
        <v>510</v>
      </c>
      <c r="B21" s="435">
        <v>2</v>
      </c>
      <c r="C21" s="435">
        <v>8</v>
      </c>
      <c r="D21" s="435">
        <v>21</v>
      </c>
      <c r="E21" s="435">
        <v>0</v>
      </c>
      <c r="F21" s="435">
        <v>0</v>
      </c>
      <c r="G21" s="435">
        <v>0</v>
      </c>
    </row>
    <row r="22" spans="1:7" ht="11.25" customHeight="1" x14ac:dyDescent="0.3">
      <c r="A22" s="49"/>
      <c r="B22" s="435"/>
      <c r="C22" s="435"/>
      <c r="D22" s="435"/>
      <c r="E22" s="435"/>
      <c r="F22" s="435"/>
      <c r="G22" s="435"/>
    </row>
    <row r="23" spans="1:7" ht="18.75" customHeight="1" x14ac:dyDescent="0.3">
      <c r="A23" s="433" t="s">
        <v>445</v>
      </c>
      <c r="B23" s="434">
        <v>22</v>
      </c>
      <c r="C23" s="434">
        <v>30</v>
      </c>
      <c r="D23" s="434">
        <f>SUM(D24:D37)</f>
        <v>14</v>
      </c>
      <c r="E23" s="434">
        <f>SUM(E24:E37)</f>
        <v>34</v>
      </c>
      <c r="F23" s="434">
        <f>SUM(F24:F37)</f>
        <v>36</v>
      </c>
      <c r="G23" s="434">
        <f>SUM(G24:G37)</f>
        <v>11</v>
      </c>
    </row>
    <row r="24" spans="1:7" ht="19.5" customHeight="1" x14ac:dyDescent="0.3">
      <c r="A24" s="49" t="s">
        <v>507</v>
      </c>
      <c r="B24" s="435">
        <v>0</v>
      </c>
      <c r="C24" s="435">
        <v>0</v>
      </c>
      <c r="D24" s="435">
        <v>1</v>
      </c>
      <c r="E24" s="435">
        <v>0</v>
      </c>
      <c r="F24" s="435">
        <v>0</v>
      </c>
      <c r="G24" s="435">
        <v>0</v>
      </c>
    </row>
    <row r="25" spans="1:7" ht="18.75" customHeight="1" x14ac:dyDescent="0.3">
      <c r="A25" s="49">
        <v>1</v>
      </c>
      <c r="B25" s="435">
        <v>1</v>
      </c>
      <c r="C25" s="435">
        <v>0</v>
      </c>
      <c r="D25" s="435">
        <v>0</v>
      </c>
      <c r="E25" s="435">
        <v>1</v>
      </c>
      <c r="F25" s="435">
        <v>0</v>
      </c>
      <c r="G25" s="435">
        <v>0</v>
      </c>
    </row>
    <row r="26" spans="1:7" ht="18.75" customHeight="1" x14ac:dyDescent="0.3">
      <c r="A26" s="49">
        <v>2</v>
      </c>
      <c r="B26" s="435">
        <v>1</v>
      </c>
      <c r="C26" s="435">
        <v>0</v>
      </c>
      <c r="D26" s="435">
        <v>0</v>
      </c>
      <c r="E26" s="435">
        <v>1</v>
      </c>
      <c r="F26" s="435">
        <v>0</v>
      </c>
      <c r="G26" s="435">
        <v>0</v>
      </c>
    </row>
    <row r="27" spans="1:7" ht="18.75" customHeight="1" x14ac:dyDescent="0.3">
      <c r="A27" s="49">
        <v>3</v>
      </c>
      <c r="B27" s="435">
        <v>2</v>
      </c>
      <c r="C27" s="435">
        <v>2</v>
      </c>
      <c r="D27" s="435">
        <v>0</v>
      </c>
      <c r="E27" s="435">
        <v>2</v>
      </c>
      <c r="F27" s="435">
        <v>5</v>
      </c>
      <c r="G27" s="435">
        <v>0</v>
      </c>
    </row>
    <row r="28" spans="1:7" ht="18.75" customHeight="1" x14ac:dyDescent="0.3">
      <c r="A28" s="49">
        <v>4</v>
      </c>
      <c r="B28" s="435">
        <v>1</v>
      </c>
      <c r="C28" s="435">
        <v>3</v>
      </c>
      <c r="D28" s="435">
        <v>0</v>
      </c>
      <c r="E28" s="435">
        <v>1</v>
      </c>
      <c r="F28" s="435">
        <v>1</v>
      </c>
      <c r="G28" s="435">
        <v>0</v>
      </c>
    </row>
    <row r="29" spans="1:7" ht="18.75" customHeight="1" x14ac:dyDescent="0.3">
      <c r="A29" s="49">
        <v>5</v>
      </c>
      <c r="B29" s="435">
        <v>2</v>
      </c>
      <c r="C29" s="435">
        <v>3</v>
      </c>
      <c r="D29" s="435">
        <v>2</v>
      </c>
      <c r="E29" s="435">
        <v>3</v>
      </c>
      <c r="F29" s="435">
        <v>1</v>
      </c>
      <c r="G29" s="435">
        <v>1</v>
      </c>
    </row>
    <row r="30" spans="1:7" ht="18.75" customHeight="1" x14ac:dyDescent="0.3">
      <c r="A30" s="49">
        <v>6</v>
      </c>
      <c r="B30" s="435">
        <v>2</v>
      </c>
      <c r="C30" s="435">
        <v>0</v>
      </c>
      <c r="D30" s="435">
        <v>1</v>
      </c>
      <c r="E30" s="435">
        <v>2</v>
      </c>
      <c r="F30" s="435">
        <v>2</v>
      </c>
      <c r="G30" s="435">
        <v>0</v>
      </c>
    </row>
    <row r="31" spans="1:7" ht="18.75" customHeight="1" x14ac:dyDescent="0.3">
      <c r="A31" s="49">
        <v>7</v>
      </c>
      <c r="B31" s="435">
        <v>0</v>
      </c>
      <c r="C31" s="435">
        <v>2</v>
      </c>
      <c r="D31" s="435">
        <v>3</v>
      </c>
      <c r="E31" s="435">
        <v>0</v>
      </c>
      <c r="F31" s="435">
        <v>1</v>
      </c>
      <c r="G31" s="435">
        <v>0</v>
      </c>
    </row>
    <row r="32" spans="1:7" ht="18.75" customHeight="1" x14ac:dyDescent="0.3">
      <c r="A32" s="49">
        <v>8</v>
      </c>
      <c r="B32" s="435">
        <v>1</v>
      </c>
      <c r="C32" s="435">
        <v>3</v>
      </c>
      <c r="D32" s="435">
        <v>1</v>
      </c>
      <c r="E32" s="435">
        <v>2</v>
      </c>
      <c r="F32" s="435">
        <v>1</v>
      </c>
      <c r="G32" s="435">
        <v>0</v>
      </c>
    </row>
    <row r="33" spans="1:13" ht="18.75" customHeight="1" x14ac:dyDescent="0.3">
      <c r="A33" s="49">
        <v>9</v>
      </c>
      <c r="B33" s="435">
        <v>3</v>
      </c>
      <c r="C33" s="435">
        <v>0</v>
      </c>
      <c r="D33" s="435">
        <v>1</v>
      </c>
      <c r="E33" s="435">
        <v>3</v>
      </c>
      <c r="F33" s="435">
        <v>0</v>
      </c>
      <c r="G33" s="435">
        <v>1</v>
      </c>
    </row>
    <row r="34" spans="1:13" ht="18.75" customHeight="1" x14ac:dyDescent="0.3">
      <c r="A34" s="49" t="s">
        <v>508</v>
      </c>
      <c r="B34" s="435">
        <v>4</v>
      </c>
      <c r="C34" s="435">
        <v>9</v>
      </c>
      <c r="D34" s="435">
        <v>4</v>
      </c>
      <c r="E34" s="435">
        <v>10</v>
      </c>
      <c r="F34" s="435">
        <v>8</v>
      </c>
      <c r="G34" s="435">
        <v>3</v>
      </c>
    </row>
    <row r="35" spans="1:13" ht="18.75" customHeight="1" x14ac:dyDescent="0.3">
      <c r="A35" s="49" t="s">
        <v>49</v>
      </c>
      <c r="B35" s="435">
        <v>5</v>
      </c>
      <c r="C35" s="435">
        <v>3</v>
      </c>
      <c r="D35" s="435">
        <v>1</v>
      </c>
      <c r="E35" s="435">
        <v>3</v>
      </c>
      <c r="F35" s="435">
        <v>6</v>
      </c>
      <c r="G35" s="435">
        <v>4</v>
      </c>
    </row>
    <row r="36" spans="1:13" ht="18.75" customHeight="1" x14ac:dyDescent="0.3">
      <c r="A36" s="49" t="s">
        <v>509</v>
      </c>
      <c r="B36" s="435">
        <v>0</v>
      </c>
      <c r="C36" s="435">
        <v>5</v>
      </c>
      <c r="D36" s="435">
        <v>0</v>
      </c>
      <c r="E36" s="435">
        <v>6</v>
      </c>
      <c r="F36" s="435">
        <v>11</v>
      </c>
      <c r="G36" s="435">
        <v>2</v>
      </c>
    </row>
    <row r="37" spans="1:13" ht="18.75" customHeight="1" x14ac:dyDescent="0.3">
      <c r="A37" s="49" t="s">
        <v>510</v>
      </c>
      <c r="B37" s="435">
        <v>0</v>
      </c>
      <c r="C37" s="435">
        <v>0</v>
      </c>
      <c r="D37" s="435">
        <v>0</v>
      </c>
      <c r="E37" s="435">
        <v>0</v>
      </c>
      <c r="F37" s="435">
        <v>0</v>
      </c>
      <c r="G37" s="435">
        <v>0</v>
      </c>
    </row>
    <row r="38" spans="1:13" ht="7.5" customHeight="1" x14ac:dyDescent="0.3">
      <c r="A38" s="49"/>
      <c r="B38" s="435"/>
      <c r="C38" s="435"/>
      <c r="D38" s="435"/>
      <c r="E38" s="435"/>
      <c r="F38" s="435"/>
      <c r="G38" s="435"/>
    </row>
    <row r="39" spans="1:13" ht="7.5" customHeight="1" x14ac:dyDescent="0.3">
      <c r="A39" s="509"/>
      <c r="B39" s="510"/>
      <c r="C39" s="510"/>
      <c r="D39" s="510"/>
      <c r="E39" s="510"/>
      <c r="F39" s="510"/>
      <c r="G39" s="510"/>
    </row>
    <row r="40" spans="1:13" ht="18.75" customHeight="1" x14ac:dyDescent="0.3">
      <c r="A40" s="433" t="s">
        <v>111</v>
      </c>
      <c r="B40" s="434">
        <v>632</v>
      </c>
      <c r="C40" s="434">
        <f>SUM(C41:C54)</f>
        <v>552</v>
      </c>
      <c r="D40" s="434">
        <f>SUM(D41:D54)</f>
        <v>638</v>
      </c>
      <c r="E40" s="434">
        <f>SUM(E41:E54)</f>
        <v>617</v>
      </c>
      <c r="F40" s="434">
        <f>SUM(F41:F54)</f>
        <v>433</v>
      </c>
      <c r="G40" s="434">
        <f>SUM(G41:G54)</f>
        <v>588</v>
      </c>
    </row>
    <row r="41" spans="1:13" ht="18.75" customHeight="1" x14ac:dyDescent="0.3">
      <c r="A41" s="49" t="s">
        <v>507</v>
      </c>
      <c r="B41" s="435">
        <v>9</v>
      </c>
      <c r="C41" s="435">
        <v>2</v>
      </c>
      <c r="D41" s="435">
        <f>SUM(D8+D24)</f>
        <v>8</v>
      </c>
      <c r="E41" s="435">
        <f>SUM(E8+E24)</f>
        <v>1</v>
      </c>
      <c r="F41" s="435">
        <f>SUM(F8+F24)</f>
        <v>0</v>
      </c>
      <c r="G41" s="435">
        <f>SUM(G8+G24)</f>
        <v>0</v>
      </c>
      <c r="I41" s="437"/>
      <c r="M41" s="437"/>
    </row>
    <row r="42" spans="1:13" ht="18.75" customHeight="1" x14ac:dyDescent="0.3">
      <c r="A42" s="49">
        <v>1</v>
      </c>
      <c r="B42" s="435">
        <v>18</v>
      </c>
      <c r="C42" s="435">
        <v>13</v>
      </c>
      <c r="D42" s="435">
        <f t="shared" ref="D42:G54" si="0">SUM(D9+D25)</f>
        <v>23</v>
      </c>
      <c r="E42" s="435">
        <f t="shared" si="0"/>
        <v>40</v>
      </c>
      <c r="F42" s="435">
        <f t="shared" si="0"/>
        <v>29</v>
      </c>
      <c r="G42" s="435">
        <f t="shared" si="0"/>
        <v>44</v>
      </c>
      <c r="I42" s="437"/>
      <c r="J42" s="437"/>
      <c r="K42" s="437"/>
      <c r="L42" s="437"/>
      <c r="M42" s="437"/>
    </row>
    <row r="43" spans="1:13" ht="18.75" customHeight="1" x14ac:dyDescent="0.3">
      <c r="A43" s="49">
        <v>2</v>
      </c>
      <c r="B43" s="435">
        <v>30</v>
      </c>
      <c r="C43" s="435">
        <v>24</v>
      </c>
      <c r="D43" s="435">
        <f t="shared" si="0"/>
        <v>34</v>
      </c>
      <c r="E43" s="435">
        <f t="shared" si="0"/>
        <v>31</v>
      </c>
      <c r="F43" s="435">
        <f t="shared" si="0"/>
        <v>23</v>
      </c>
      <c r="G43" s="435">
        <f t="shared" si="0"/>
        <v>36</v>
      </c>
      <c r="I43" s="437"/>
      <c r="J43" s="437"/>
      <c r="K43" s="511"/>
      <c r="L43" s="437"/>
      <c r="M43" s="437"/>
    </row>
    <row r="44" spans="1:13" ht="18.75" customHeight="1" x14ac:dyDescent="0.3">
      <c r="A44" s="49">
        <v>3</v>
      </c>
      <c r="B44" s="435">
        <v>49</v>
      </c>
      <c r="C44" s="435">
        <v>44</v>
      </c>
      <c r="D44" s="435">
        <f t="shared" si="0"/>
        <v>28</v>
      </c>
      <c r="E44" s="435">
        <f t="shared" si="0"/>
        <v>32</v>
      </c>
      <c r="F44" s="435">
        <f t="shared" si="0"/>
        <v>24</v>
      </c>
      <c r="G44" s="435">
        <f t="shared" si="0"/>
        <v>33</v>
      </c>
      <c r="I44" s="437"/>
      <c r="J44" s="437"/>
      <c r="K44" s="437"/>
      <c r="L44" s="437"/>
      <c r="M44" s="437"/>
    </row>
    <row r="45" spans="1:13" ht="18.75" customHeight="1" x14ac:dyDescent="0.3">
      <c r="A45" s="49">
        <v>4</v>
      </c>
      <c r="B45" s="435">
        <v>45</v>
      </c>
      <c r="C45" s="435">
        <v>38</v>
      </c>
      <c r="D45" s="435">
        <f t="shared" si="0"/>
        <v>39</v>
      </c>
      <c r="E45" s="435">
        <f t="shared" si="0"/>
        <v>24</v>
      </c>
      <c r="F45" s="435">
        <f t="shared" si="0"/>
        <v>20</v>
      </c>
      <c r="G45" s="435">
        <f t="shared" si="0"/>
        <v>28</v>
      </c>
      <c r="H45" s="437">
        <f>SUM(G41:G45)</f>
        <v>141</v>
      </c>
      <c r="I45" s="437"/>
      <c r="J45" s="437"/>
      <c r="K45" s="437"/>
      <c r="L45" s="437"/>
      <c r="M45" s="437"/>
    </row>
    <row r="46" spans="1:13" ht="18.75" customHeight="1" x14ac:dyDescent="0.3">
      <c r="A46" s="49">
        <v>5</v>
      </c>
      <c r="B46" s="435">
        <v>47</v>
      </c>
      <c r="C46" s="435">
        <v>42</v>
      </c>
      <c r="D46" s="435">
        <f t="shared" si="0"/>
        <v>52</v>
      </c>
      <c r="E46" s="435">
        <f t="shared" si="0"/>
        <v>49</v>
      </c>
      <c r="F46" s="435">
        <f t="shared" si="0"/>
        <v>24</v>
      </c>
      <c r="G46" s="435">
        <f t="shared" si="0"/>
        <v>44</v>
      </c>
      <c r="I46" s="437"/>
      <c r="J46" s="437"/>
      <c r="K46" s="437"/>
      <c r="L46" s="437"/>
      <c r="M46" s="437"/>
    </row>
    <row r="47" spans="1:13" ht="18" customHeight="1" x14ac:dyDescent="0.3">
      <c r="A47" s="49">
        <v>6</v>
      </c>
      <c r="B47" s="435">
        <v>49</v>
      </c>
      <c r="C47" s="435">
        <v>37</v>
      </c>
      <c r="D47" s="435">
        <f t="shared" si="0"/>
        <v>43</v>
      </c>
      <c r="E47" s="435">
        <f t="shared" si="0"/>
        <v>41</v>
      </c>
      <c r="F47" s="435">
        <f t="shared" si="0"/>
        <v>30</v>
      </c>
      <c r="G47" s="435">
        <f t="shared" si="0"/>
        <v>26</v>
      </c>
      <c r="J47" s="437"/>
      <c r="K47" s="437"/>
      <c r="M47" s="437"/>
    </row>
    <row r="48" spans="1:13" ht="18.75" customHeight="1" x14ac:dyDescent="0.3">
      <c r="A48" s="49">
        <v>7</v>
      </c>
      <c r="B48" s="435">
        <v>26</v>
      </c>
      <c r="C48" s="435">
        <v>32</v>
      </c>
      <c r="D48" s="435">
        <f t="shared" si="0"/>
        <v>37</v>
      </c>
      <c r="E48" s="435">
        <f t="shared" si="0"/>
        <v>40</v>
      </c>
      <c r="F48" s="435">
        <f t="shared" si="0"/>
        <v>33</v>
      </c>
      <c r="G48" s="435">
        <f t="shared" si="0"/>
        <v>37</v>
      </c>
      <c r="J48" s="437"/>
      <c r="K48" s="437"/>
      <c r="L48" s="437"/>
    </row>
    <row r="49" spans="1:8" ht="18.75" customHeight="1" x14ac:dyDescent="0.3">
      <c r="A49" s="49">
        <v>8</v>
      </c>
      <c r="B49" s="435">
        <v>29</v>
      </c>
      <c r="C49" s="435">
        <v>37</v>
      </c>
      <c r="D49" s="435">
        <f t="shared" si="0"/>
        <v>30</v>
      </c>
      <c r="E49" s="435">
        <f t="shared" si="0"/>
        <v>37</v>
      </c>
      <c r="F49" s="435">
        <f t="shared" si="0"/>
        <v>36</v>
      </c>
      <c r="G49" s="435">
        <f t="shared" si="0"/>
        <v>39</v>
      </c>
    </row>
    <row r="50" spans="1:8" ht="18.75" customHeight="1" x14ac:dyDescent="0.3">
      <c r="A50" s="49">
        <v>9</v>
      </c>
      <c r="B50" s="435">
        <v>39</v>
      </c>
      <c r="C50" s="435">
        <v>25</v>
      </c>
      <c r="D50" s="435">
        <f t="shared" si="0"/>
        <v>28</v>
      </c>
      <c r="E50" s="435">
        <f t="shared" si="0"/>
        <v>38</v>
      </c>
      <c r="F50" s="435">
        <f t="shared" si="0"/>
        <v>21</v>
      </c>
      <c r="G50" s="435">
        <f t="shared" si="0"/>
        <v>36</v>
      </c>
      <c r="H50" s="437">
        <f>SUM(G46:G50)</f>
        <v>182</v>
      </c>
    </row>
    <row r="51" spans="1:8" ht="18.75" customHeight="1" x14ac:dyDescent="0.3">
      <c r="A51" s="49" t="s">
        <v>508</v>
      </c>
      <c r="B51" s="435">
        <v>108</v>
      </c>
      <c r="C51" s="435">
        <v>107</v>
      </c>
      <c r="D51" s="435">
        <f t="shared" si="0"/>
        <v>117</v>
      </c>
      <c r="E51" s="435">
        <f t="shared" si="0"/>
        <v>142</v>
      </c>
      <c r="F51" s="435">
        <f t="shared" si="0"/>
        <v>78</v>
      </c>
      <c r="G51" s="435">
        <f t="shared" si="0"/>
        <v>111</v>
      </c>
    </row>
    <row r="52" spans="1:8" ht="18.75" customHeight="1" x14ac:dyDescent="0.3">
      <c r="A52" s="49" t="s">
        <v>49</v>
      </c>
      <c r="B52" s="435">
        <v>89</v>
      </c>
      <c r="C52" s="435">
        <v>66</v>
      </c>
      <c r="D52" s="435">
        <f t="shared" si="0"/>
        <v>85</v>
      </c>
      <c r="E52" s="435">
        <f t="shared" si="0"/>
        <v>66</v>
      </c>
      <c r="F52" s="435">
        <f t="shared" si="0"/>
        <v>52</v>
      </c>
      <c r="G52" s="435">
        <f t="shared" si="0"/>
        <v>71</v>
      </c>
      <c r="H52" s="437">
        <f>SUM(G51:G52)</f>
        <v>182</v>
      </c>
    </row>
    <row r="53" spans="1:8" ht="18.75" customHeight="1" x14ac:dyDescent="0.3">
      <c r="A53" s="49" t="s">
        <v>509</v>
      </c>
      <c r="B53" s="435">
        <v>92</v>
      </c>
      <c r="C53" s="435">
        <v>77</v>
      </c>
      <c r="D53" s="435">
        <f t="shared" si="0"/>
        <v>93</v>
      </c>
      <c r="E53" s="435">
        <f t="shared" si="0"/>
        <v>76</v>
      </c>
      <c r="F53" s="435">
        <f t="shared" si="0"/>
        <v>63</v>
      </c>
      <c r="G53" s="435">
        <f t="shared" si="0"/>
        <v>83</v>
      </c>
    </row>
    <row r="54" spans="1:8" ht="18.75" customHeight="1" x14ac:dyDescent="0.3">
      <c r="A54" s="49" t="s">
        <v>510</v>
      </c>
      <c r="B54" s="435">
        <v>2</v>
      </c>
      <c r="C54" s="435">
        <v>8</v>
      </c>
      <c r="D54" s="435">
        <f t="shared" si="0"/>
        <v>21</v>
      </c>
      <c r="E54" s="435">
        <f t="shared" si="0"/>
        <v>0</v>
      </c>
      <c r="F54" s="435">
        <f t="shared" si="0"/>
        <v>0</v>
      </c>
      <c r="G54" s="435">
        <f t="shared" si="0"/>
        <v>0</v>
      </c>
    </row>
    <row r="55" spans="1:8" ht="7.5" customHeight="1" x14ac:dyDescent="0.3">
      <c r="A55" s="512"/>
      <c r="B55" s="456"/>
      <c r="C55" s="456"/>
      <c r="D55" s="456"/>
      <c r="E55" s="456"/>
      <c r="F55" s="456"/>
      <c r="G55" s="456"/>
    </row>
    <row r="56" spans="1:8" ht="15" customHeight="1" x14ac:dyDescent="0.3">
      <c r="A56" s="49"/>
      <c r="B56" s="435"/>
      <c r="C56" s="435"/>
      <c r="D56" s="435"/>
      <c r="E56" s="435"/>
      <c r="F56" s="435"/>
      <c r="G56" s="435"/>
    </row>
    <row r="57" spans="1:8" s="348" customFormat="1" ht="14.1" customHeight="1" x14ac:dyDescent="0.35">
      <c r="A57" s="496"/>
      <c r="F57" s="501"/>
      <c r="G57" s="501" t="s">
        <v>498</v>
      </c>
    </row>
    <row r="58" spans="1:8" s="348" customFormat="1" ht="14.1" customHeight="1" x14ac:dyDescent="0.35">
      <c r="A58" s="496"/>
      <c r="B58" s="274"/>
      <c r="C58" s="274"/>
      <c r="D58" s="274"/>
      <c r="E58" s="274"/>
      <c r="F58" s="15"/>
      <c r="G58" s="15" t="s">
        <v>499</v>
      </c>
    </row>
    <row r="59" spans="1:8" ht="21" customHeight="1" x14ac:dyDescent="0.3">
      <c r="F59" s="51"/>
      <c r="G59" s="51"/>
    </row>
    <row r="60" spans="1:8" x14ac:dyDescent="0.3">
      <c r="A60" s="209" t="s">
        <v>511</v>
      </c>
      <c r="C60" s="322"/>
      <c r="E60" s="454">
        <f>SUM(E41)</f>
        <v>1</v>
      </c>
      <c r="F60" s="454">
        <f>SUM(F41)</f>
        <v>0</v>
      </c>
      <c r="G60" s="454">
        <f>SUM(G41)</f>
        <v>0</v>
      </c>
    </row>
    <row r="61" spans="1:8" x14ac:dyDescent="0.3">
      <c r="A61" s="209" t="s">
        <v>512</v>
      </c>
      <c r="C61" s="322"/>
      <c r="E61" s="454">
        <f>SUM(E42:E45)</f>
        <v>127</v>
      </c>
      <c r="F61" s="454">
        <f>SUM(F42:F45)</f>
        <v>96</v>
      </c>
      <c r="G61" s="454">
        <f>SUM(G42:G45)</f>
        <v>141</v>
      </c>
    </row>
    <row r="62" spans="1:8" x14ac:dyDescent="0.3">
      <c r="A62" s="209" t="s">
        <v>513</v>
      </c>
      <c r="C62" s="322"/>
      <c r="E62" s="454">
        <f>SUM(E46:E50)</f>
        <v>205</v>
      </c>
      <c r="F62" s="454">
        <f>SUM(F46:F50)</f>
        <v>144</v>
      </c>
      <c r="G62" s="454">
        <f>SUM(G46:G50)</f>
        <v>182</v>
      </c>
    </row>
    <row r="63" spans="1:8" x14ac:dyDescent="0.3">
      <c r="A63" s="209" t="s">
        <v>514</v>
      </c>
      <c r="C63" s="322"/>
      <c r="E63" s="454">
        <f>SUM(E51:E52)</f>
        <v>208</v>
      </c>
      <c r="F63" s="454">
        <f>SUM(F51:F52)</f>
        <v>130</v>
      </c>
      <c r="G63" s="454">
        <f>SUM(G51:G52)</f>
        <v>182</v>
      </c>
    </row>
    <row r="64" spans="1:8" x14ac:dyDescent="0.3">
      <c r="A64" s="209" t="s">
        <v>515</v>
      </c>
      <c r="C64" s="322"/>
      <c r="E64" s="454">
        <f t="shared" ref="E64:G65" si="1">SUM(E53)</f>
        <v>76</v>
      </c>
      <c r="F64" s="454">
        <f t="shared" si="1"/>
        <v>63</v>
      </c>
      <c r="G64" s="454">
        <f t="shared" si="1"/>
        <v>83</v>
      </c>
    </row>
    <row r="65" spans="1:7" x14ac:dyDescent="0.3">
      <c r="A65" s="209" t="s">
        <v>516</v>
      </c>
      <c r="C65" s="322"/>
      <c r="E65" s="454">
        <f t="shared" si="1"/>
        <v>0</v>
      </c>
      <c r="F65" s="454">
        <f t="shared" si="1"/>
        <v>0</v>
      </c>
      <c r="G65" s="454">
        <f t="shared" si="1"/>
        <v>0</v>
      </c>
    </row>
    <row r="66" spans="1:7" x14ac:dyDescent="0.3">
      <c r="C66" s="322"/>
      <c r="E66" s="454"/>
      <c r="F66" s="454"/>
      <c r="G66" s="454"/>
    </row>
    <row r="67" spans="1:7" x14ac:dyDescent="0.3">
      <c r="C67" s="322"/>
      <c r="E67" s="454"/>
      <c r="F67" s="454"/>
      <c r="G67" s="454"/>
    </row>
    <row r="68" spans="1:7" x14ac:dyDescent="0.3">
      <c r="E68" s="454"/>
      <c r="F68" s="454"/>
      <c r="G68" s="454"/>
    </row>
  </sheetData>
  <sheetProtection selectLockedCells="1" selectUnlockedCells="1"/>
  <mergeCells count="1">
    <mergeCell ref="B4:G4"/>
  </mergeCells>
  <printOptions horizontalCentered="1"/>
  <pageMargins left="0.7" right="0.7" top="0.75" bottom="0.75" header="0.3" footer="0.3"/>
  <pageSetup paperSize="9" scale="70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  <pageSetUpPr fitToPage="1"/>
  </sheetPr>
  <dimension ref="A1:K50"/>
  <sheetViews>
    <sheetView view="pageBreakPreview" zoomScale="70" zoomScaleSheetLayoutView="70" workbookViewId="0">
      <selection activeCell="G34" sqref="G34"/>
    </sheetView>
  </sheetViews>
  <sheetFormatPr defaultColWidth="11.44140625" defaultRowHeight="15.6" x14ac:dyDescent="0.3"/>
  <cols>
    <col min="1" max="1" width="20.88671875" style="1" customWidth="1"/>
    <col min="2" max="2" width="22.44140625" style="1" customWidth="1"/>
    <col min="3" max="8" width="11" style="4" customWidth="1"/>
    <col min="9" max="16384" width="11.44140625" style="1"/>
  </cols>
  <sheetData>
    <row r="1" spans="1:11" ht="21.75" customHeight="1" x14ac:dyDescent="0.35">
      <c r="A1" s="27" t="s">
        <v>134</v>
      </c>
      <c r="B1" s="69" t="s">
        <v>153</v>
      </c>
      <c r="C1" s="29"/>
      <c r="D1" s="30"/>
      <c r="E1" s="30"/>
      <c r="F1" s="30"/>
      <c r="G1" s="30"/>
      <c r="H1" s="30"/>
    </row>
    <row r="2" spans="1:11" ht="21.75" customHeight="1" x14ac:dyDescent="0.35">
      <c r="A2" s="31" t="s">
        <v>217</v>
      </c>
      <c r="B2" s="32" t="s">
        <v>207</v>
      </c>
      <c r="C2" s="29"/>
      <c r="D2" s="33"/>
      <c r="E2" s="33"/>
      <c r="F2" s="33"/>
      <c r="G2" s="33"/>
      <c r="H2" s="33"/>
    </row>
    <row r="3" spans="1:11" ht="21.75" customHeight="1" x14ac:dyDescent="0.35">
      <c r="A3" s="31"/>
      <c r="B3" s="32"/>
      <c r="C3" s="29"/>
      <c r="D3" s="33"/>
      <c r="E3" s="33"/>
      <c r="F3" s="33"/>
      <c r="G3" s="33"/>
      <c r="H3" s="33"/>
    </row>
    <row r="4" spans="1:11" ht="21.75" customHeight="1" x14ac:dyDescent="0.3">
      <c r="C4" s="1"/>
      <c r="D4" s="1"/>
      <c r="E4" s="1"/>
      <c r="F4" s="1"/>
      <c r="G4" s="66"/>
      <c r="H4" s="66" t="s">
        <v>211</v>
      </c>
    </row>
    <row r="5" spans="1:11" ht="21.75" customHeight="1" x14ac:dyDescent="0.3">
      <c r="A5" s="36" t="s">
        <v>4</v>
      </c>
      <c r="B5" s="37" t="s">
        <v>5</v>
      </c>
      <c r="C5" s="203" t="s">
        <v>219</v>
      </c>
      <c r="D5" s="204"/>
      <c r="E5" s="204"/>
      <c r="F5" s="204"/>
      <c r="G5" s="204"/>
      <c r="H5" s="204"/>
    </row>
    <row r="6" spans="1:11" ht="21.75" customHeight="1" x14ac:dyDescent="0.3">
      <c r="A6" s="38" t="s">
        <v>6</v>
      </c>
      <c r="B6" s="39" t="s">
        <v>7</v>
      </c>
      <c r="C6" s="64">
        <v>2017</v>
      </c>
      <c r="D6" s="64">
        <v>2018</v>
      </c>
      <c r="E6" s="64">
        <v>2019</v>
      </c>
      <c r="F6" s="64">
        <v>2020</v>
      </c>
      <c r="G6" s="64">
        <v>2021</v>
      </c>
      <c r="H6" s="144">
        <v>2022</v>
      </c>
    </row>
    <row r="7" spans="1:11" ht="7.5" customHeight="1" x14ac:dyDescent="0.35">
      <c r="A7" s="40"/>
      <c r="B7" s="34"/>
      <c r="C7" s="41"/>
      <c r="D7" s="41"/>
      <c r="E7" s="41"/>
      <c r="F7" s="41"/>
      <c r="G7" s="41"/>
    </row>
    <row r="8" spans="1:11" ht="21.75" customHeight="1" x14ac:dyDescent="0.3">
      <c r="A8" s="42" t="s">
        <v>8</v>
      </c>
      <c r="B8" s="42" t="s">
        <v>108</v>
      </c>
      <c r="C8" s="43">
        <v>14</v>
      </c>
      <c r="D8" s="43">
        <v>10</v>
      </c>
      <c r="E8" s="43">
        <f>SUM(E9:E10)</f>
        <v>7</v>
      </c>
      <c r="F8" s="43">
        <f>SUM(F9:F10)</f>
        <v>1</v>
      </c>
      <c r="G8" s="43">
        <f>SUM(G9:G10)</f>
        <v>6</v>
      </c>
      <c r="H8" s="177" t="s">
        <v>236</v>
      </c>
    </row>
    <row r="9" spans="1:11" ht="21.75" customHeight="1" x14ac:dyDescent="0.3">
      <c r="A9" s="32" t="s">
        <v>9</v>
      </c>
      <c r="B9" s="42" t="s">
        <v>109</v>
      </c>
      <c r="C9" s="43">
        <v>8</v>
      </c>
      <c r="D9" s="43">
        <v>7</v>
      </c>
      <c r="E9" s="43">
        <v>4</v>
      </c>
      <c r="F9" s="43">
        <v>0</v>
      </c>
      <c r="G9" s="43">
        <v>3</v>
      </c>
      <c r="H9" s="177" t="s">
        <v>236</v>
      </c>
    </row>
    <row r="10" spans="1:11" ht="21.75" customHeight="1" x14ac:dyDescent="0.3">
      <c r="A10" s="42"/>
      <c r="B10" s="42" t="s">
        <v>110</v>
      </c>
      <c r="C10" s="43">
        <v>6</v>
      </c>
      <c r="D10" s="43">
        <v>3</v>
      </c>
      <c r="E10" s="43">
        <v>3</v>
      </c>
      <c r="F10" s="43">
        <v>1</v>
      </c>
      <c r="G10" s="43">
        <v>3</v>
      </c>
      <c r="H10" s="177" t="s">
        <v>236</v>
      </c>
    </row>
    <row r="11" spans="1:11" ht="21.75" customHeight="1" x14ac:dyDescent="0.35">
      <c r="A11" s="42"/>
      <c r="B11" s="32"/>
      <c r="C11" s="54"/>
      <c r="D11" s="54"/>
      <c r="E11" s="54"/>
      <c r="F11" s="54"/>
      <c r="G11" s="54"/>
      <c r="H11" s="29"/>
    </row>
    <row r="12" spans="1:11" ht="21.75" customHeight="1" x14ac:dyDescent="0.3">
      <c r="A12" s="42" t="s">
        <v>12</v>
      </c>
      <c r="B12" s="42" t="s">
        <v>108</v>
      </c>
      <c r="C12" s="43">
        <v>0</v>
      </c>
      <c r="D12" s="43">
        <v>0</v>
      </c>
      <c r="E12" s="43">
        <f>SUM(E13:E14)</f>
        <v>1</v>
      </c>
      <c r="F12" s="43">
        <f>SUM(F13:F14)</f>
        <v>0</v>
      </c>
      <c r="G12" s="43">
        <f>SUM(G13:G14)</f>
        <v>0</v>
      </c>
      <c r="H12" s="177" t="s">
        <v>236</v>
      </c>
    </row>
    <row r="13" spans="1:11" ht="21.75" customHeight="1" x14ac:dyDescent="0.3">
      <c r="A13" s="32" t="s">
        <v>13</v>
      </c>
      <c r="B13" s="42" t="s">
        <v>109</v>
      </c>
      <c r="C13" s="43">
        <v>0</v>
      </c>
      <c r="D13" s="43">
        <v>0</v>
      </c>
      <c r="E13" s="43">
        <v>1</v>
      </c>
      <c r="F13" s="43">
        <v>0</v>
      </c>
      <c r="G13" s="43">
        <v>0</v>
      </c>
      <c r="H13" s="177" t="s">
        <v>236</v>
      </c>
    </row>
    <row r="14" spans="1:11" ht="21.75" customHeight="1" x14ac:dyDescent="0.3">
      <c r="A14" s="42"/>
      <c r="B14" s="42" t="s">
        <v>110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177" t="s">
        <v>236</v>
      </c>
      <c r="K14" s="24"/>
    </row>
    <row r="15" spans="1:11" ht="21.75" customHeight="1" x14ac:dyDescent="0.35">
      <c r="A15" s="42"/>
      <c r="B15" s="32"/>
      <c r="C15" s="54"/>
      <c r="D15" s="54"/>
      <c r="E15" s="54"/>
      <c r="F15" s="54"/>
      <c r="G15" s="54"/>
      <c r="H15" s="29"/>
    </row>
    <row r="16" spans="1:11" ht="21.75" customHeight="1" x14ac:dyDescent="0.3">
      <c r="A16" s="42" t="s">
        <v>10</v>
      </c>
      <c r="B16" s="42" t="s">
        <v>108</v>
      </c>
      <c r="C16" s="43">
        <v>5</v>
      </c>
      <c r="D16" s="43">
        <v>1</v>
      </c>
      <c r="E16" s="43">
        <f>SUM(E17:E18)</f>
        <v>5</v>
      </c>
      <c r="F16" s="43">
        <f>SUM(F17:F18)</f>
        <v>1</v>
      </c>
      <c r="G16" s="43">
        <f>SUM(G17:G18)</f>
        <v>2</v>
      </c>
      <c r="H16" s="177" t="s">
        <v>236</v>
      </c>
    </row>
    <row r="17" spans="1:9" ht="21.75" customHeight="1" x14ac:dyDescent="0.3">
      <c r="A17" s="32" t="s">
        <v>11</v>
      </c>
      <c r="B17" s="42" t="s">
        <v>109</v>
      </c>
      <c r="C17" s="43">
        <v>2</v>
      </c>
      <c r="D17" s="43">
        <v>1</v>
      </c>
      <c r="E17" s="43">
        <v>2</v>
      </c>
      <c r="F17" s="43">
        <v>1</v>
      </c>
      <c r="G17" s="43">
        <v>1</v>
      </c>
      <c r="H17" s="177" t="s">
        <v>236</v>
      </c>
    </row>
    <row r="18" spans="1:9" ht="21.75" customHeight="1" x14ac:dyDescent="0.3">
      <c r="A18" s="42"/>
      <c r="B18" s="42" t="s">
        <v>110</v>
      </c>
      <c r="C18" s="43">
        <v>3</v>
      </c>
      <c r="D18" s="43">
        <v>0</v>
      </c>
      <c r="E18" s="43">
        <v>3</v>
      </c>
      <c r="F18" s="43">
        <v>0</v>
      </c>
      <c r="G18" s="43">
        <v>1</v>
      </c>
      <c r="H18" s="177" t="s">
        <v>236</v>
      </c>
    </row>
    <row r="19" spans="1:9" ht="21.75" customHeight="1" x14ac:dyDescent="0.35">
      <c r="A19" s="32"/>
      <c r="B19" s="42"/>
      <c r="C19" s="43"/>
      <c r="D19" s="43"/>
      <c r="E19" s="43"/>
      <c r="F19" s="43"/>
      <c r="G19" s="43"/>
      <c r="H19" s="29"/>
    </row>
    <row r="20" spans="1:9" ht="21.75" customHeight="1" x14ac:dyDescent="0.3">
      <c r="A20" s="42" t="s">
        <v>77</v>
      </c>
      <c r="B20" s="42" t="s">
        <v>108</v>
      </c>
      <c r="C20" s="43">
        <v>1</v>
      </c>
      <c r="D20" s="43">
        <v>0</v>
      </c>
      <c r="E20" s="43">
        <f>SUM(E21:E22)</f>
        <v>1</v>
      </c>
      <c r="F20" s="43">
        <f>SUM(F21:F22)</f>
        <v>0</v>
      </c>
      <c r="G20" s="43">
        <f>SUM(G21:G22)</f>
        <v>0</v>
      </c>
      <c r="H20" s="177" t="s">
        <v>236</v>
      </c>
    </row>
    <row r="21" spans="1:9" ht="21.75" customHeight="1" x14ac:dyDescent="0.3">
      <c r="A21" s="32" t="s">
        <v>14</v>
      </c>
      <c r="B21" s="42" t="s">
        <v>109</v>
      </c>
      <c r="C21" s="43">
        <v>1</v>
      </c>
      <c r="D21" s="43">
        <v>0</v>
      </c>
      <c r="E21" s="43">
        <v>1</v>
      </c>
      <c r="F21" s="43">
        <v>0</v>
      </c>
      <c r="G21" s="43">
        <v>0</v>
      </c>
      <c r="H21" s="177" t="s">
        <v>236</v>
      </c>
    </row>
    <row r="22" spans="1:9" ht="21.75" customHeight="1" x14ac:dyDescent="0.3">
      <c r="A22" s="32"/>
      <c r="B22" s="42" t="s">
        <v>110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177" t="s">
        <v>236</v>
      </c>
    </row>
    <row r="23" spans="1:9" ht="21.75" customHeight="1" x14ac:dyDescent="0.35">
      <c r="A23" s="48"/>
      <c r="B23" s="32"/>
      <c r="C23" s="54"/>
      <c r="D23" s="54"/>
      <c r="E23" s="54"/>
      <c r="F23" s="54"/>
      <c r="G23" s="54"/>
      <c r="H23" s="29"/>
    </row>
    <row r="24" spans="1:9" ht="21.75" customHeight="1" x14ac:dyDescent="0.3">
      <c r="A24" s="42" t="s">
        <v>15</v>
      </c>
      <c r="B24" s="42" t="s">
        <v>108</v>
      </c>
      <c r="C24" s="43">
        <v>1</v>
      </c>
      <c r="D24" s="43">
        <v>0</v>
      </c>
      <c r="E24" s="43">
        <f>SUM(E25:E26)</f>
        <v>4</v>
      </c>
      <c r="F24" s="43">
        <f>SUM(F25:F26)</f>
        <v>0</v>
      </c>
      <c r="G24" s="43">
        <f>SUM(G25:G26)</f>
        <v>2</v>
      </c>
      <c r="H24" s="177" t="s">
        <v>236</v>
      </c>
    </row>
    <row r="25" spans="1:9" ht="21.75" customHeight="1" x14ac:dyDescent="0.3">
      <c r="A25" s="32" t="s">
        <v>16</v>
      </c>
      <c r="B25" s="32" t="s">
        <v>118</v>
      </c>
      <c r="C25" s="43">
        <v>0</v>
      </c>
      <c r="D25" s="43">
        <v>0</v>
      </c>
      <c r="E25" s="43">
        <v>1</v>
      </c>
      <c r="F25" s="43">
        <v>0</v>
      </c>
      <c r="G25" s="43">
        <v>1</v>
      </c>
      <c r="H25" s="177" t="s">
        <v>236</v>
      </c>
    </row>
    <row r="26" spans="1:9" ht="21.75" customHeight="1" x14ac:dyDescent="0.3">
      <c r="A26" s="42"/>
      <c r="B26" s="42" t="s">
        <v>110</v>
      </c>
      <c r="C26" s="43">
        <v>1</v>
      </c>
      <c r="D26" s="43">
        <v>0</v>
      </c>
      <c r="E26" s="43">
        <v>3</v>
      </c>
      <c r="F26" s="43">
        <v>0</v>
      </c>
      <c r="G26" s="43">
        <v>1</v>
      </c>
      <c r="H26" s="177" t="s">
        <v>236</v>
      </c>
    </row>
    <row r="27" spans="1:9" ht="7.5" customHeight="1" x14ac:dyDescent="0.35">
      <c r="A27" s="59"/>
      <c r="B27" s="59"/>
      <c r="C27" s="58"/>
      <c r="D27" s="58"/>
      <c r="E27" s="58"/>
      <c r="F27" s="58"/>
      <c r="G27" s="58"/>
      <c r="H27" s="151"/>
    </row>
    <row r="28" spans="1:9" ht="7.5" customHeight="1" x14ac:dyDescent="0.35">
      <c r="A28" s="56"/>
      <c r="B28" s="56"/>
      <c r="C28" s="61"/>
      <c r="D28" s="61"/>
      <c r="E28" s="61"/>
      <c r="F28" s="61"/>
      <c r="G28" s="61"/>
      <c r="H28" s="29"/>
    </row>
    <row r="29" spans="1:9" ht="21.75" customHeight="1" x14ac:dyDescent="0.3">
      <c r="A29" s="28" t="s">
        <v>0</v>
      </c>
      <c r="B29" s="48" t="s">
        <v>117</v>
      </c>
      <c r="C29" s="191">
        <v>21</v>
      </c>
      <c r="D29" s="191">
        <v>11</v>
      </c>
      <c r="E29" s="191">
        <f t="shared" ref="E29:G31" si="0">E8+E16+E12+E20+E24</f>
        <v>18</v>
      </c>
      <c r="F29" s="191">
        <f t="shared" si="0"/>
        <v>2</v>
      </c>
      <c r="G29" s="191">
        <f t="shared" si="0"/>
        <v>10</v>
      </c>
      <c r="H29" s="193" t="s">
        <v>236</v>
      </c>
      <c r="I29" s="63"/>
    </row>
    <row r="30" spans="1:9" ht="21.75" customHeight="1" x14ac:dyDescent="0.3">
      <c r="A30" s="48" t="s">
        <v>1</v>
      </c>
      <c r="B30" s="69" t="s">
        <v>112</v>
      </c>
      <c r="C30" s="192">
        <v>11</v>
      </c>
      <c r="D30" s="192">
        <v>8</v>
      </c>
      <c r="E30" s="192">
        <f t="shared" si="0"/>
        <v>9</v>
      </c>
      <c r="F30" s="192">
        <f t="shared" si="0"/>
        <v>1</v>
      </c>
      <c r="G30" s="192">
        <f t="shared" si="0"/>
        <v>5</v>
      </c>
      <c r="H30" s="193" t="s">
        <v>236</v>
      </c>
      <c r="I30" s="60"/>
    </row>
    <row r="31" spans="1:9" ht="21.75" customHeight="1" x14ac:dyDescent="0.35">
      <c r="A31" s="34"/>
      <c r="B31" s="69" t="s">
        <v>113</v>
      </c>
      <c r="C31" s="192">
        <v>10</v>
      </c>
      <c r="D31" s="192">
        <v>3</v>
      </c>
      <c r="E31" s="192">
        <f t="shared" si="0"/>
        <v>9</v>
      </c>
      <c r="F31" s="192">
        <f t="shared" si="0"/>
        <v>1</v>
      </c>
      <c r="G31" s="192">
        <f t="shared" si="0"/>
        <v>5</v>
      </c>
      <c r="H31" s="193" t="s">
        <v>236</v>
      </c>
      <c r="I31" s="60"/>
    </row>
    <row r="32" spans="1:9" ht="7.5" customHeight="1" x14ac:dyDescent="0.3">
      <c r="A32" s="11"/>
      <c r="B32" s="11"/>
      <c r="C32" s="26"/>
      <c r="D32" s="26"/>
      <c r="E32" s="26"/>
      <c r="F32" s="26"/>
      <c r="G32" s="62"/>
      <c r="H32" s="62"/>
    </row>
    <row r="33" spans="1:8" ht="21.75" customHeight="1" x14ac:dyDescent="0.3">
      <c r="A33" s="8"/>
      <c r="B33" s="8"/>
      <c r="C33" s="9"/>
      <c r="D33" s="9"/>
      <c r="E33" s="9"/>
      <c r="F33" s="9"/>
      <c r="G33" s="9"/>
      <c r="H33" s="9"/>
    </row>
    <row r="34" spans="1:8" ht="21.75" customHeight="1" x14ac:dyDescent="0.3">
      <c r="A34" s="8"/>
      <c r="B34" s="2"/>
      <c r="C34" s="1"/>
      <c r="D34" s="1"/>
      <c r="E34" s="3"/>
      <c r="F34" s="1"/>
      <c r="G34" s="50"/>
      <c r="H34" s="50" t="s">
        <v>2</v>
      </c>
    </row>
    <row r="35" spans="1:8" ht="21.75" customHeight="1" x14ac:dyDescent="0.3">
      <c r="A35" s="8"/>
      <c r="B35" s="8"/>
      <c r="C35" s="9"/>
      <c r="D35" s="9"/>
      <c r="E35" s="9"/>
      <c r="F35" s="9"/>
      <c r="G35" s="51"/>
      <c r="H35" s="51" t="s">
        <v>3</v>
      </c>
    </row>
    <row r="36" spans="1:8" ht="15" customHeight="1" x14ac:dyDescent="0.3">
      <c r="A36" s="8"/>
      <c r="B36" s="8"/>
      <c r="C36" s="9"/>
      <c r="D36" s="9"/>
      <c r="E36" s="9"/>
      <c r="F36" s="9"/>
      <c r="G36" s="9"/>
      <c r="H36" s="9"/>
    </row>
    <row r="37" spans="1:8" ht="15" customHeight="1" x14ac:dyDescent="0.3">
      <c r="A37" s="8"/>
      <c r="B37" s="8"/>
      <c r="C37" s="9"/>
      <c r="D37" s="9"/>
      <c r="E37" s="9"/>
      <c r="F37" s="9"/>
      <c r="G37" s="9"/>
      <c r="H37" s="9"/>
    </row>
    <row r="38" spans="1:8" x14ac:dyDescent="0.3">
      <c r="A38" s="8"/>
      <c r="B38" s="8"/>
      <c r="C38" s="9"/>
      <c r="D38" s="9"/>
      <c r="E38" s="9"/>
      <c r="F38" s="9"/>
      <c r="G38" s="9"/>
      <c r="H38" s="9"/>
    </row>
    <row r="39" spans="1:8" x14ac:dyDescent="0.3">
      <c r="A39" s="8"/>
      <c r="B39" s="8"/>
      <c r="C39" s="9"/>
      <c r="D39" s="9"/>
      <c r="E39" s="9"/>
      <c r="F39" s="9"/>
      <c r="G39" s="9"/>
      <c r="H39" s="9"/>
    </row>
    <row r="40" spans="1:8" x14ac:dyDescent="0.3">
      <c r="A40" s="8"/>
      <c r="B40" s="8"/>
      <c r="C40" s="9"/>
      <c r="D40" s="9"/>
      <c r="E40" s="9"/>
      <c r="F40" s="9"/>
      <c r="G40" s="9"/>
      <c r="H40" s="9"/>
    </row>
    <row r="41" spans="1:8" x14ac:dyDescent="0.3">
      <c r="A41" s="8"/>
      <c r="B41" s="8"/>
      <c r="C41" s="9"/>
      <c r="D41" s="9"/>
      <c r="E41" s="9"/>
      <c r="F41" s="9"/>
      <c r="G41" s="9"/>
      <c r="H41" s="9"/>
    </row>
    <row r="43" spans="1:8" x14ac:dyDescent="0.3">
      <c r="A43" s="2"/>
      <c r="B43" s="2"/>
    </row>
    <row r="45" spans="1:8" x14ac:dyDescent="0.3">
      <c r="A45" s="7"/>
    </row>
    <row r="47" spans="1:8" ht="12" customHeight="1" x14ac:dyDescent="0.3">
      <c r="B47" s="7"/>
    </row>
    <row r="50" spans="1:2" s="4" customFormat="1" x14ac:dyDescent="0.3">
      <c r="A50" s="1"/>
      <c r="B50" s="1"/>
    </row>
  </sheetData>
  <sheetProtection selectLockedCells="1" selectUnlockedCells="1"/>
  <mergeCells count="1">
    <mergeCell ref="C5:H5"/>
  </mergeCells>
  <pageMargins left="0.7" right="0.7" top="0.5" bottom="0.5" header="0.3" footer="0.3"/>
  <pageSetup paperSize="9" scale="80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2BC6A-7FE2-42FF-944D-CA3876348681}">
  <dimension ref="A1:J70"/>
  <sheetViews>
    <sheetView view="pageBreakPreview" zoomScale="115" zoomScaleSheetLayoutView="115" workbookViewId="0">
      <selection activeCell="D39" sqref="D39"/>
    </sheetView>
  </sheetViews>
  <sheetFormatPr defaultColWidth="9.109375" defaultRowHeight="15.6" x14ac:dyDescent="0.3"/>
  <cols>
    <col min="1" max="1" width="43.33203125" style="209" customWidth="1"/>
    <col min="2" max="7" width="12.33203125" style="218" customWidth="1"/>
    <col min="8" max="256" width="9.109375" style="209"/>
    <col min="257" max="257" width="43.33203125" style="209" customWidth="1"/>
    <col min="258" max="263" width="12.33203125" style="209" customWidth="1"/>
    <col min="264" max="512" width="9.109375" style="209"/>
    <col min="513" max="513" width="43.33203125" style="209" customWidth="1"/>
    <col min="514" max="519" width="12.33203125" style="209" customWidth="1"/>
    <col min="520" max="768" width="9.109375" style="209"/>
    <col min="769" max="769" width="43.33203125" style="209" customWidth="1"/>
    <col min="770" max="775" width="12.33203125" style="209" customWidth="1"/>
    <col min="776" max="1024" width="9.109375" style="209"/>
    <col min="1025" max="1025" width="43.33203125" style="209" customWidth="1"/>
    <col min="1026" max="1031" width="12.33203125" style="209" customWidth="1"/>
    <col min="1032" max="1280" width="9.109375" style="209"/>
    <col min="1281" max="1281" width="43.33203125" style="209" customWidth="1"/>
    <col min="1282" max="1287" width="12.33203125" style="209" customWidth="1"/>
    <col min="1288" max="1536" width="9.109375" style="209"/>
    <col min="1537" max="1537" width="43.33203125" style="209" customWidth="1"/>
    <col min="1538" max="1543" width="12.33203125" style="209" customWidth="1"/>
    <col min="1544" max="1792" width="9.109375" style="209"/>
    <col min="1793" max="1793" width="43.33203125" style="209" customWidth="1"/>
    <col min="1794" max="1799" width="12.33203125" style="209" customWidth="1"/>
    <col min="1800" max="2048" width="9.109375" style="209"/>
    <col min="2049" max="2049" width="43.33203125" style="209" customWidth="1"/>
    <col min="2050" max="2055" width="12.33203125" style="209" customWidth="1"/>
    <col min="2056" max="2304" width="9.109375" style="209"/>
    <col min="2305" max="2305" width="43.33203125" style="209" customWidth="1"/>
    <col min="2306" max="2311" width="12.33203125" style="209" customWidth="1"/>
    <col min="2312" max="2560" width="9.109375" style="209"/>
    <col min="2561" max="2561" width="43.33203125" style="209" customWidth="1"/>
    <col min="2562" max="2567" width="12.33203125" style="209" customWidth="1"/>
    <col min="2568" max="2816" width="9.109375" style="209"/>
    <col min="2817" max="2817" width="43.33203125" style="209" customWidth="1"/>
    <col min="2818" max="2823" width="12.33203125" style="209" customWidth="1"/>
    <col min="2824" max="3072" width="9.109375" style="209"/>
    <col min="3073" max="3073" width="43.33203125" style="209" customWidth="1"/>
    <col min="3074" max="3079" width="12.33203125" style="209" customWidth="1"/>
    <col min="3080" max="3328" width="9.109375" style="209"/>
    <col min="3329" max="3329" width="43.33203125" style="209" customWidth="1"/>
    <col min="3330" max="3335" width="12.33203125" style="209" customWidth="1"/>
    <col min="3336" max="3584" width="9.109375" style="209"/>
    <col min="3585" max="3585" width="43.33203125" style="209" customWidth="1"/>
    <col min="3586" max="3591" width="12.33203125" style="209" customWidth="1"/>
    <col min="3592" max="3840" width="9.109375" style="209"/>
    <col min="3841" max="3841" width="43.33203125" style="209" customWidth="1"/>
    <col min="3842" max="3847" width="12.33203125" style="209" customWidth="1"/>
    <col min="3848" max="4096" width="9.109375" style="209"/>
    <col min="4097" max="4097" width="43.33203125" style="209" customWidth="1"/>
    <col min="4098" max="4103" width="12.33203125" style="209" customWidth="1"/>
    <col min="4104" max="4352" width="9.109375" style="209"/>
    <col min="4353" max="4353" width="43.33203125" style="209" customWidth="1"/>
    <col min="4354" max="4359" width="12.33203125" style="209" customWidth="1"/>
    <col min="4360" max="4608" width="9.109375" style="209"/>
    <col min="4609" max="4609" width="43.33203125" style="209" customWidth="1"/>
    <col min="4610" max="4615" width="12.33203125" style="209" customWidth="1"/>
    <col min="4616" max="4864" width="9.109375" style="209"/>
    <col min="4865" max="4865" width="43.33203125" style="209" customWidth="1"/>
    <col min="4866" max="4871" width="12.33203125" style="209" customWidth="1"/>
    <col min="4872" max="5120" width="9.109375" style="209"/>
    <col min="5121" max="5121" width="43.33203125" style="209" customWidth="1"/>
    <col min="5122" max="5127" width="12.33203125" style="209" customWidth="1"/>
    <col min="5128" max="5376" width="9.109375" style="209"/>
    <col min="5377" max="5377" width="43.33203125" style="209" customWidth="1"/>
    <col min="5378" max="5383" width="12.33203125" style="209" customWidth="1"/>
    <col min="5384" max="5632" width="9.109375" style="209"/>
    <col min="5633" max="5633" width="43.33203125" style="209" customWidth="1"/>
    <col min="5634" max="5639" width="12.33203125" style="209" customWidth="1"/>
    <col min="5640" max="5888" width="9.109375" style="209"/>
    <col min="5889" max="5889" width="43.33203125" style="209" customWidth="1"/>
    <col min="5890" max="5895" width="12.33203125" style="209" customWidth="1"/>
    <col min="5896" max="6144" width="9.109375" style="209"/>
    <col min="6145" max="6145" width="43.33203125" style="209" customWidth="1"/>
    <col min="6146" max="6151" width="12.33203125" style="209" customWidth="1"/>
    <col min="6152" max="6400" width="9.109375" style="209"/>
    <col min="6401" max="6401" width="43.33203125" style="209" customWidth="1"/>
    <col min="6402" max="6407" width="12.33203125" style="209" customWidth="1"/>
    <col min="6408" max="6656" width="9.109375" style="209"/>
    <col min="6657" max="6657" width="43.33203125" style="209" customWidth="1"/>
    <col min="6658" max="6663" width="12.33203125" style="209" customWidth="1"/>
    <col min="6664" max="6912" width="9.109375" style="209"/>
    <col min="6913" max="6913" width="43.33203125" style="209" customWidth="1"/>
    <col min="6914" max="6919" width="12.33203125" style="209" customWidth="1"/>
    <col min="6920" max="7168" width="9.109375" style="209"/>
    <col min="7169" max="7169" width="43.33203125" style="209" customWidth="1"/>
    <col min="7170" max="7175" width="12.33203125" style="209" customWidth="1"/>
    <col min="7176" max="7424" width="9.109375" style="209"/>
    <col min="7425" max="7425" width="43.33203125" style="209" customWidth="1"/>
    <col min="7426" max="7431" width="12.33203125" style="209" customWidth="1"/>
    <col min="7432" max="7680" width="9.109375" style="209"/>
    <col min="7681" max="7681" width="43.33203125" style="209" customWidth="1"/>
    <col min="7682" max="7687" width="12.33203125" style="209" customWidth="1"/>
    <col min="7688" max="7936" width="9.109375" style="209"/>
    <col min="7937" max="7937" width="43.33203125" style="209" customWidth="1"/>
    <col min="7938" max="7943" width="12.33203125" style="209" customWidth="1"/>
    <col min="7944" max="8192" width="9.109375" style="209"/>
    <col min="8193" max="8193" width="43.33203125" style="209" customWidth="1"/>
    <col min="8194" max="8199" width="12.33203125" style="209" customWidth="1"/>
    <col min="8200" max="8448" width="9.109375" style="209"/>
    <col min="8449" max="8449" width="43.33203125" style="209" customWidth="1"/>
    <col min="8450" max="8455" width="12.33203125" style="209" customWidth="1"/>
    <col min="8456" max="8704" width="9.109375" style="209"/>
    <col min="8705" max="8705" width="43.33203125" style="209" customWidth="1"/>
    <col min="8706" max="8711" width="12.33203125" style="209" customWidth="1"/>
    <col min="8712" max="8960" width="9.109375" style="209"/>
    <col min="8961" max="8961" width="43.33203125" style="209" customWidth="1"/>
    <col min="8962" max="8967" width="12.33203125" style="209" customWidth="1"/>
    <col min="8968" max="9216" width="9.109375" style="209"/>
    <col min="9217" max="9217" width="43.33203125" style="209" customWidth="1"/>
    <col min="9218" max="9223" width="12.33203125" style="209" customWidth="1"/>
    <col min="9224" max="9472" width="9.109375" style="209"/>
    <col min="9473" max="9473" width="43.33203125" style="209" customWidth="1"/>
    <col min="9474" max="9479" width="12.33203125" style="209" customWidth="1"/>
    <col min="9480" max="9728" width="9.109375" style="209"/>
    <col min="9729" max="9729" width="43.33203125" style="209" customWidth="1"/>
    <col min="9730" max="9735" width="12.33203125" style="209" customWidth="1"/>
    <col min="9736" max="9984" width="9.109375" style="209"/>
    <col min="9985" max="9985" width="43.33203125" style="209" customWidth="1"/>
    <col min="9986" max="9991" width="12.33203125" style="209" customWidth="1"/>
    <col min="9992" max="10240" width="9.109375" style="209"/>
    <col min="10241" max="10241" width="43.33203125" style="209" customWidth="1"/>
    <col min="10242" max="10247" width="12.33203125" style="209" customWidth="1"/>
    <col min="10248" max="10496" width="9.109375" style="209"/>
    <col min="10497" max="10497" width="43.33203125" style="209" customWidth="1"/>
    <col min="10498" max="10503" width="12.33203125" style="209" customWidth="1"/>
    <col min="10504" max="10752" width="9.109375" style="209"/>
    <col min="10753" max="10753" width="43.33203125" style="209" customWidth="1"/>
    <col min="10754" max="10759" width="12.33203125" style="209" customWidth="1"/>
    <col min="10760" max="11008" width="9.109375" style="209"/>
    <col min="11009" max="11009" width="43.33203125" style="209" customWidth="1"/>
    <col min="11010" max="11015" width="12.33203125" style="209" customWidth="1"/>
    <col min="11016" max="11264" width="9.109375" style="209"/>
    <col min="11265" max="11265" width="43.33203125" style="209" customWidth="1"/>
    <col min="11266" max="11271" width="12.33203125" style="209" customWidth="1"/>
    <col min="11272" max="11520" width="9.109375" style="209"/>
    <col min="11521" max="11521" width="43.33203125" style="209" customWidth="1"/>
    <col min="11522" max="11527" width="12.33203125" style="209" customWidth="1"/>
    <col min="11528" max="11776" width="9.109375" style="209"/>
    <col min="11777" max="11777" width="43.33203125" style="209" customWidth="1"/>
    <col min="11778" max="11783" width="12.33203125" style="209" customWidth="1"/>
    <col min="11784" max="12032" width="9.109375" style="209"/>
    <col min="12033" max="12033" width="43.33203125" style="209" customWidth="1"/>
    <col min="12034" max="12039" width="12.33203125" style="209" customWidth="1"/>
    <col min="12040" max="12288" width="9.109375" style="209"/>
    <col min="12289" max="12289" width="43.33203125" style="209" customWidth="1"/>
    <col min="12290" max="12295" width="12.33203125" style="209" customWidth="1"/>
    <col min="12296" max="12544" width="9.109375" style="209"/>
    <col min="12545" max="12545" width="43.33203125" style="209" customWidth="1"/>
    <col min="12546" max="12551" width="12.33203125" style="209" customWidth="1"/>
    <col min="12552" max="12800" width="9.109375" style="209"/>
    <col min="12801" max="12801" width="43.33203125" style="209" customWidth="1"/>
    <col min="12802" max="12807" width="12.33203125" style="209" customWidth="1"/>
    <col min="12808" max="13056" width="9.109375" style="209"/>
    <col min="13057" max="13057" width="43.33203125" style="209" customWidth="1"/>
    <col min="13058" max="13063" width="12.33203125" style="209" customWidth="1"/>
    <col min="13064" max="13312" width="9.109375" style="209"/>
    <col min="13313" max="13313" width="43.33203125" style="209" customWidth="1"/>
    <col min="13314" max="13319" width="12.33203125" style="209" customWidth="1"/>
    <col min="13320" max="13568" width="9.109375" style="209"/>
    <col min="13569" max="13569" width="43.33203125" style="209" customWidth="1"/>
    <col min="13570" max="13575" width="12.33203125" style="209" customWidth="1"/>
    <col min="13576" max="13824" width="9.109375" style="209"/>
    <col min="13825" max="13825" width="43.33203125" style="209" customWidth="1"/>
    <col min="13826" max="13831" width="12.33203125" style="209" customWidth="1"/>
    <col min="13832" max="14080" width="9.109375" style="209"/>
    <col min="14081" max="14081" width="43.33203125" style="209" customWidth="1"/>
    <col min="14082" max="14087" width="12.33203125" style="209" customWidth="1"/>
    <col min="14088" max="14336" width="9.109375" style="209"/>
    <col min="14337" max="14337" width="43.33203125" style="209" customWidth="1"/>
    <col min="14338" max="14343" width="12.33203125" style="209" customWidth="1"/>
    <col min="14344" max="14592" width="9.109375" style="209"/>
    <col min="14593" max="14593" width="43.33203125" style="209" customWidth="1"/>
    <col min="14594" max="14599" width="12.33203125" style="209" customWidth="1"/>
    <col min="14600" max="14848" width="9.109375" style="209"/>
    <col min="14849" max="14849" width="43.33203125" style="209" customWidth="1"/>
    <col min="14850" max="14855" width="12.33203125" style="209" customWidth="1"/>
    <col min="14856" max="15104" width="9.109375" style="209"/>
    <col min="15105" max="15105" width="43.33203125" style="209" customWidth="1"/>
    <col min="15106" max="15111" width="12.33203125" style="209" customWidth="1"/>
    <col min="15112" max="15360" width="9.109375" style="209"/>
    <col min="15361" max="15361" width="43.33203125" style="209" customWidth="1"/>
    <col min="15362" max="15367" width="12.33203125" style="209" customWidth="1"/>
    <col min="15368" max="15616" width="9.109375" style="209"/>
    <col min="15617" max="15617" width="43.33203125" style="209" customWidth="1"/>
    <col min="15618" max="15623" width="12.33203125" style="209" customWidth="1"/>
    <col min="15624" max="15872" width="9.109375" style="209"/>
    <col min="15873" max="15873" width="43.33203125" style="209" customWidth="1"/>
    <col min="15874" max="15879" width="12.33203125" style="209" customWidth="1"/>
    <col min="15880" max="16128" width="9.109375" style="209"/>
    <col min="16129" max="16129" width="43.33203125" style="209" customWidth="1"/>
    <col min="16130" max="16135" width="12.33203125" style="209" customWidth="1"/>
    <col min="16136" max="16384" width="9.109375" style="209"/>
  </cols>
  <sheetData>
    <row r="1" spans="1:7" s="1" customFormat="1" ht="18" customHeight="1" x14ac:dyDescent="0.35">
      <c r="A1" s="72" t="s">
        <v>517</v>
      </c>
      <c r="B1" s="29"/>
      <c r="C1" s="29"/>
      <c r="D1" s="148"/>
      <c r="E1" s="148"/>
      <c r="F1" s="148"/>
      <c r="G1" s="148"/>
    </row>
    <row r="2" spans="1:7" s="1" customFormat="1" ht="18" customHeight="1" x14ac:dyDescent="0.35">
      <c r="A2" s="32" t="s">
        <v>518</v>
      </c>
      <c r="B2" s="29"/>
      <c r="C2" s="29"/>
      <c r="D2" s="33"/>
      <c r="E2" s="33"/>
      <c r="F2" s="33"/>
      <c r="G2" s="33"/>
    </row>
    <row r="3" spans="1:7" ht="14.25" customHeight="1" x14ac:dyDescent="0.35">
      <c r="F3" s="455"/>
      <c r="G3" s="455"/>
    </row>
    <row r="4" spans="1:7" ht="17.25" customHeight="1" x14ac:dyDescent="0.3">
      <c r="A4" s="393" t="s">
        <v>519</v>
      </c>
      <c r="B4" s="430" t="s">
        <v>266</v>
      </c>
      <c r="C4" s="430"/>
      <c r="D4" s="430"/>
      <c r="E4" s="430"/>
      <c r="F4" s="430"/>
      <c r="G4" s="430"/>
    </row>
    <row r="5" spans="1:7" ht="17.25" customHeight="1" x14ac:dyDescent="0.3">
      <c r="A5" s="394" t="s">
        <v>520</v>
      </c>
      <c r="B5" s="395">
        <v>2017</v>
      </c>
      <c r="C5" s="395">
        <v>2018</v>
      </c>
      <c r="D5" s="395">
        <v>2019</v>
      </c>
      <c r="E5" s="395">
        <v>2020</v>
      </c>
      <c r="F5" s="395">
        <v>2021</v>
      </c>
      <c r="G5" s="395">
        <v>2022</v>
      </c>
    </row>
    <row r="6" spans="1:7" ht="7.5" customHeight="1" x14ac:dyDescent="0.35">
      <c r="A6" s="431"/>
      <c r="B6" s="432"/>
      <c r="C6" s="432"/>
      <c r="D6" s="432"/>
      <c r="E6" s="432"/>
      <c r="F6" s="432"/>
      <c r="G6" s="432"/>
    </row>
    <row r="7" spans="1:7" ht="17.25" customHeight="1" x14ac:dyDescent="0.3">
      <c r="A7" s="433" t="s">
        <v>443</v>
      </c>
      <c r="B7" s="434">
        <v>610</v>
      </c>
      <c r="C7" s="434">
        <v>522</v>
      </c>
      <c r="D7" s="434">
        <f>SUM(D8:D22)</f>
        <v>624</v>
      </c>
      <c r="E7" s="434">
        <f>SUM(E8:E22)</f>
        <v>583</v>
      </c>
      <c r="F7" s="434">
        <f>SUM(F8:F22)</f>
        <v>397</v>
      </c>
      <c r="G7" s="434">
        <f>SUM(G8:G22)</f>
        <v>577</v>
      </c>
    </row>
    <row r="8" spans="1:7" ht="17.25" customHeight="1" x14ac:dyDescent="0.3">
      <c r="A8" s="49" t="s">
        <v>521</v>
      </c>
      <c r="B8" s="435">
        <v>0</v>
      </c>
      <c r="C8" s="435">
        <v>0</v>
      </c>
      <c r="D8" s="435">
        <v>0</v>
      </c>
      <c r="E8" s="435">
        <v>1</v>
      </c>
      <c r="F8" s="435">
        <v>0</v>
      </c>
      <c r="G8" s="435">
        <v>0</v>
      </c>
    </row>
    <row r="9" spans="1:7" ht="17.25" customHeight="1" x14ac:dyDescent="0.3">
      <c r="A9" s="49" t="s">
        <v>49</v>
      </c>
      <c r="B9" s="435">
        <v>1</v>
      </c>
      <c r="C9" s="435">
        <v>1</v>
      </c>
      <c r="D9" s="435">
        <v>1</v>
      </c>
      <c r="E9" s="435">
        <v>4</v>
      </c>
      <c r="F9" s="435">
        <v>2</v>
      </c>
      <c r="G9" s="435">
        <v>2</v>
      </c>
    </row>
    <row r="10" spans="1:7" ht="17.25" customHeight="1" x14ac:dyDescent="0.3">
      <c r="A10" s="49" t="s">
        <v>50</v>
      </c>
      <c r="B10" s="435">
        <v>31</v>
      </c>
      <c r="C10" s="435">
        <v>23</v>
      </c>
      <c r="D10" s="435">
        <v>30</v>
      </c>
      <c r="E10" s="435">
        <v>23</v>
      </c>
      <c r="F10" s="435">
        <v>18</v>
      </c>
      <c r="G10" s="435">
        <v>15</v>
      </c>
    </row>
    <row r="11" spans="1:7" ht="17.25" customHeight="1" x14ac:dyDescent="0.3">
      <c r="A11" s="49" t="s">
        <v>51</v>
      </c>
      <c r="B11" s="435">
        <v>91</v>
      </c>
      <c r="C11" s="435">
        <v>67</v>
      </c>
      <c r="D11" s="435">
        <v>84</v>
      </c>
      <c r="E11" s="435">
        <v>74</v>
      </c>
      <c r="F11" s="435">
        <v>41</v>
      </c>
      <c r="G11" s="435">
        <v>71</v>
      </c>
    </row>
    <row r="12" spans="1:7" ht="17.25" customHeight="1" x14ac:dyDescent="0.3">
      <c r="A12" s="49" t="s">
        <v>52</v>
      </c>
      <c r="B12" s="435">
        <v>125</v>
      </c>
      <c r="C12" s="435">
        <v>124</v>
      </c>
      <c r="D12" s="435">
        <v>133</v>
      </c>
      <c r="E12" s="435">
        <v>129</v>
      </c>
      <c r="F12" s="435">
        <v>87</v>
      </c>
      <c r="G12" s="435">
        <v>133</v>
      </c>
    </row>
    <row r="13" spans="1:7" ht="17.25" customHeight="1" x14ac:dyDescent="0.3">
      <c r="A13" s="49" t="s">
        <v>53</v>
      </c>
      <c r="B13" s="435">
        <v>133</v>
      </c>
      <c r="C13" s="435">
        <v>99</v>
      </c>
      <c r="D13" s="435">
        <v>118</v>
      </c>
      <c r="E13" s="435">
        <v>127</v>
      </c>
      <c r="F13" s="435">
        <v>79</v>
      </c>
      <c r="G13" s="435">
        <v>126</v>
      </c>
    </row>
    <row r="14" spans="1:7" ht="17.25" customHeight="1" x14ac:dyDescent="0.3">
      <c r="A14" s="49" t="s">
        <v>54</v>
      </c>
      <c r="B14" s="435">
        <v>91</v>
      </c>
      <c r="C14" s="435">
        <v>73</v>
      </c>
      <c r="D14" s="435">
        <v>99</v>
      </c>
      <c r="E14" s="435">
        <v>87</v>
      </c>
      <c r="F14" s="435">
        <v>72</v>
      </c>
      <c r="G14" s="435">
        <v>88</v>
      </c>
    </row>
    <row r="15" spans="1:7" ht="17.25" customHeight="1" x14ac:dyDescent="0.3">
      <c r="A15" s="49" t="s">
        <v>55</v>
      </c>
      <c r="B15" s="435">
        <v>62</v>
      </c>
      <c r="C15" s="435">
        <v>54</v>
      </c>
      <c r="D15" s="435">
        <v>64</v>
      </c>
      <c r="E15" s="435">
        <v>52</v>
      </c>
      <c r="F15" s="435">
        <v>41</v>
      </c>
      <c r="G15" s="435">
        <v>67</v>
      </c>
    </row>
    <row r="16" spans="1:7" ht="17.25" customHeight="1" x14ac:dyDescent="0.3">
      <c r="A16" s="49" t="s">
        <v>62</v>
      </c>
      <c r="B16" s="435">
        <v>33</v>
      </c>
      <c r="C16" s="435">
        <v>27</v>
      </c>
      <c r="D16" s="435">
        <v>35</v>
      </c>
      <c r="E16" s="435">
        <v>36</v>
      </c>
      <c r="F16" s="435">
        <v>23</v>
      </c>
      <c r="G16" s="435">
        <v>27</v>
      </c>
    </row>
    <row r="17" spans="1:7" ht="17.25" customHeight="1" x14ac:dyDescent="0.3">
      <c r="A17" s="49" t="s">
        <v>522</v>
      </c>
      <c r="B17" s="435">
        <v>25</v>
      </c>
      <c r="C17" s="435">
        <v>17</v>
      </c>
      <c r="D17" s="435">
        <v>29</v>
      </c>
      <c r="E17" s="435">
        <v>23</v>
      </c>
      <c r="F17" s="435">
        <v>14</v>
      </c>
      <c r="G17" s="435">
        <v>19</v>
      </c>
    </row>
    <row r="18" spans="1:7" ht="17.25" customHeight="1" x14ac:dyDescent="0.3">
      <c r="A18" s="49" t="s">
        <v>523</v>
      </c>
      <c r="B18" s="435">
        <v>11</v>
      </c>
      <c r="C18" s="435">
        <v>19</v>
      </c>
      <c r="D18" s="435">
        <v>15</v>
      </c>
      <c r="E18" s="435">
        <v>6</v>
      </c>
      <c r="F18" s="435">
        <v>8</v>
      </c>
      <c r="G18" s="435">
        <v>16</v>
      </c>
    </row>
    <row r="19" spans="1:7" ht="17.25" customHeight="1" x14ac:dyDescent="0.3">
      <c r="A19" s="49" t="s">
        <v>524</v>
      </c>
      <c r="B19" s="435">
        <v>5</v>
      </c>
      <c r="C19" s="435">
        <v>4</v>
      </c>
      <c r="D19" s="435">
        <v>4</v>
      </c>
      <c r="E19" s="435">
        <v>8</v>
      </c>
      <c r="F19" s="435">
        <v>6</v>
      </c>
      <c r="G19" s="435">
        <v>8</v>
      </c>
    </row>
    <row r="20" spans="1:7" ht="17.25" customHeight="1" x14ac:dyDescent="0.3">
      <c r="A20" s="49" t="s">
        <v>525</v>
      </c>
      <c r="B20" s="435">
        <v>2</v>
      </c>
      <c r="C20" s="435">
        <v>2</v>
      </c>
      <c r="D20" s="435">
        <v>4</v>
      </c>
      <c r="E20" s="435">
        <v>2</v>
      </c>
      <c r="F20" s="435">
        <v>1</v>
      </c>
      <c r="G20" s="435">
        <v>1</v>
      </c>
    </row>
    <row r="21" spans="1:7" ht="17.25" customHeight="1" x14ac:dyDescent="0.3">
      <c r="A21" s="49" t="s">
        <v>526</v>
      </c>
      <c r="B21" s="435">
        <v>0</v>
      </c>
      <c r="C21" s="435">
        <v>4</v>
      </c>
      <c r="D21" s="435">
        <v>7</v>
      </c>
      <c r="E21" s="435">
        <v>4</v>
      </c>
      <c r="F21" s="435">
        <v>2</v>
      </c>
      <c r="G21" s="435">
        <v>2</v>
      </c>
    </row>
    <row r="22" spans="1:7" ht="17.25" customHeight="1" x14ac:dyDescent="0.3">
      <c r="A22" s="49" t="s">
        <v>455</v>
      </c>
      <c r="B22" s="435">
        <v>0</v>
      </c>
      <c r="C22" s="435">
        <v>8</v>
      </c>
      <c r="D22" s="435">
        <v>1</v>
      </c>
      <c r="E22" s="435">
        <v>7</v>
      </c>
      <c r="F22" s="435">
        <v>3</v>
      </c>
      <c r="G22" s="435">
        <v>2</v>
      </c>
    </row>
    <row r="23" spans="1:7" ht="18.75" customHeight="1" x14ac:dyDescent="0.3">
      <c r="A23" s="433"/>
      <c r="B23" s="434"/>
      <c r="C23" s="434"/>
      <c r="D23" s="434"/>
      <c r="E23" s="434"/>
      <c r="F23" s="434"/>
      <c r="G23" s="434"/>
    </row>
    <row r="24" spans="1:7" ht="17.25" customHeight="1" x14ac:dyDescent="0.3">
      <c r="A24" s="433" t="s">
        <v>445</v>
      </c>
      <c r="B24" s="434">
        <v>22</v>
      </c>
      <c r="C24" s="434">
        <v>30</v>
      </c>
      <c r="D24" s="434">
        <f>SUM(D25:D39)</f>
        <v>14</v>
      </c>
      <c r="E24" s="434">
        <f>SUM(E25:E39)</f>
        <v>34</v>
      </c>
      <c r="F24" s="434">
        <f>SUM(F25:F39)</f>
        <v>36</v>
      </c>
      <c r="G24" s="434">
        <f>SUM(G25:G39)</f>
        <v>11</v>
      </c>
    </row>
    <row r="25" spans="1:7" ht="17.25" customHeight="1" x14ac:dyDescent="0.3">
      <c r="A25" s="49" t="s">
        <v>521</v>
      </c>
      <c r="B25" s="435">
        <v>0</v>
      </c>
      <c r="C25" s="435">
        <v>0</v>
      </c>
      <c r="D25" s="435">
        <v>0</v>
      </c>
      <c r="E25" s="435">
        <v>0</v>
      </c>
      <c r="F25" s="435">
        <v>0</v>
      </c>
      <c r="G25" s="435">
        <v>0</v>
      </c>
    </row>
    <row r="26" spans="1:7" ht="17.25" customHeight="1" x14ac:dyDescent="0.3">
      <c r="A26" s="49" t="s">
        <v>49</v>
      </c>
      <c r="B26" s="435">
        <v>0</v>
      </c>
      <c r="C26" s="435">
        <v>0</v>
      </c>
      <c r="D26" s="435">
        <v>0</v>
      </c>
      <c r="E26" s="435">
        <v>0</v>
      </c>
      <c r="F26" s="435">
        <v>0</v>
      </c>
      <c r="G26" s="435">
        <v>0</v>
      </c>
    </row>
    <row r="27" spans="1:7" ht="17.25" customHeight="1" x14ac:dyDescent="0.3">
      <c r="A27" s="49" t="s">
        <v>50</v>
      </c>
      <c r="B27" s="435">
        <v>0</v>
      </c>
      <c r="C27" s="435">
        <v>0</v>
      </c>
      <c r="D27" s="435">
        <v>0</v>
      </c>
      <c r="E27" s="435">
        <v>0</v>
      </c>
      <c r="F27" s="435">
        <v>0</v>
      </c>
      <c r="G27" s="435">
        <v>0</v>
      </c>
    </row>
    <row r="28" spans="1:7" ht="17.25" customHeight="1" x14ac:dyDescent="0.3">
      <c r="A28" s="49" t="s">
        <v>51</v>
      </c>
      <c r="B28" s="435">
        <v>0</v>
      </c>
      <c r="C28" s="435">
        <v>0</v>
      </c>
      <c r="D28" s="435">
        <v>1</v>
      </c>
      <c r="E28" s="435">
        <v>1</v>
      </c>
      <c r="F28" s="435">
        <v>3</v>
      </c>
      <c r="G28" s="435">
        <v>1</v>
      </c>
    </row>
    <row r="29" spans="1:7" ht="17.25" customHeight="1" x14ac:dyDescent="0.3">
      <c r="A29" s="49" t="s">
        <v>52</v>
      </c>
      <c r="B29" s="435">
        <v>7</v>
      </c>
      <c r="C29" s="435">
        <v>7</v>
      </c>
      <c r="D29" s="435">
        <v>3</v>
      </c>
      <c r="E29" s="435">
        <v>4</v>
      </c>
      <c r="F29" s="435">
        <v>4</v>
      </c>
      <c r="G29" s="435">
        <v>1</v>
      </c>
    </row>
    <row r="30" spans="1:7" ht="17.25" customHeight="1" x14ac:dyDescent="0.3">
      <c r="A30" s="49" t="s">
        <v>53</v>
      </c>
      <c r="B30" s="435">
        <v>4</v>
      </c>
      <c r="C30" s="435">
        <v>3</v>
      </c>
      <c r="D30" s="435">
        <v>2</v>
      </c>
      <c r="E30" s="435">
        <v>6</v>
      </c>
      <c r="F30" s="435">
        <v>8</v>
      </c>
      <c r="G30" s="435">
        <v>1</v>
      </c>
    </row>
    <row r="31" spans="1:7" ht="17.25" customHeight="1" x14ac:dyDescent="0.3">
      <c r="A31" s="49" t="s">
        <v>54</v>
      </c>
      <c r="B31" s="435">
        <v>0</v>
      </c>
      <c r="C31" s="435">
        <v>4</v>
      </c>
      <c r="D31" s="435">
        <v>4</v>
      </c>
      <c r="E31" s="435">
        <v>5</v>
      </c>
      <c r="F31" s="435">
        <v>3</v>
      </c>
      <c r="G31" s="435">
        <v>2</v>
      </c>
    </row>
    <row r="32" spans="1:7" ht="17.25" customHeight="1" x14ac:dyDescent="0.3">
      <c r="A32" s="49" t="s">
        <v>55</v>
      </c>
      <c r="B32" s="435">
        <v>6</v>
      </c>
      <c r="C32" s="435">
        <v>3</v>
      </c>
      <c r="D32" s="435">
        <v>2</v>
      </c>
      <c r="E32" s="435">
        <v>3</v>
      </c>
      <c r="F32" s="435">
        <v>7</v>
      </c>
      <c r="G32" s="435">
        <v>2</v>
      </c>
    </row>
    <row r="33" spans="1:10" ht="17.25" customHeight="1" x14ac:dyDescent="0.3">
      <c r="A33" s="49" t="s">
        <v>62</v>
      </c>
      <c r="B33" s="435">
        <v>3</v>
      </c>
      <c r="C33" s="435">
        <v>4</v>
      </c>
      <c r="D33" s="435">
        <v>0</v>
      </c>
      <c r="E33" s="435">
        <v>2</v>
      </c>
      <c r="F33" s="435">
        <v>4</v>
      </c>
      <c r="G33" s="435">
        <v>1</v>
      </c>
    </row>
    <row r="34" spans="1:10" ht="17.25" customHeight="1" x14ac:dyDescent="0.3">
      <c r="A34" s="49" t="s">
        <v>522</v>
      </c>
      <c r="B34" s="435">
        <v>0</v>
      </c>
      <c r="C34" s="435">
        <v>2</v>
      </c>
      <c r="D34" s="435">
        <v>2</v>
      </c>
      <c r="E34" s="435">
        <v>0</v>
      </c>
      <c r="F34" s="435">
        <v>3</v>
      </c>
      <c r="G34" s="435">
        <v>1</v>
      </c>
    </row>
    <row r="35" spans="1:10" ht="17.25" customHeight="1" x14ac:dyDescent="0.3">
      <c r="A35" s="49" t="s">
        <v>523</v>
      </c>
      <c r="B35" s="435">
        <v>1</v>
      </c>
      <c r="C35" s="435">
        <v>3</v>
      </c>
      <c r="D35" s="435">
        <v>0</v>
      </c>
      <c r="E35" s="435">
        <v>1</v>
      </c>
      <c r="F35" s="435">
        <v>2</v>
      </c>
      <c r="G35" s="435">
        <v>1</v>
      </c>
    </row>
    <row r="36" spans="1:10" ht="17.25" customHeight="1" x14ac:dyDescent="0.3">
      <c r="A36" s="49" t="s">
        <v>524</v>
      </c>
      <c r="B36" s="435">
        <v>0</v>
      </c>
      <c r="C36" s="435">
        <v>0</v>
      </c>
      <c r="D36" s="435">
        <v>0</v>
      </c>
      <c r="E36" s="435">
        <v>0</v>
      </c>
      <c r="F36" s="435">
        <v>2</v>
      </c>
      <c r="G36" s="435">
        <v>1</v>
      </c>
    </row>
    <row r="37" spans="1:10" ht="17.25" customHeight="1" x14ac:dyDescent="0.3">
      <c r="A37" s="49" t="s">
        <v>525</v>
      </c>
      <c r="B37" s="435">
        <v>0</v>
      </c>
      <c r="C37" s="435">
        <v>0</v>
      </c>
      <c r="D37" s="435">
        <v>0</v>
      </c>
      <c r="E37" s="435">
        <v>0</v>
      </c>
      <c r="F37" s="435">
        <v>0</v>
      </c>
      <c r="G37" s="435">
        <v>0</v>
      </c>
    </row>
    <row r="38" spans="1:10" ht="17.25" customHeight="1" x14ac:dyDescent="0.3">
      <c r="A38" s="49" t="s">
        <v>526</v>
      </c>
      <c r="B38" s="435">
        <v>1</v>
      </c>
      <c r="C38" s="435">
        <v>0</v>
      </c>
      <c r="D38" s="435">
        <v>0</v>
      </c>
      <c r="E38" s="435">
        <v>0</v>
      </c>
      <c r="F38" s="435">
        <v>0</v>
      </c>
      <c r="G38" s="435">
        <v>0</v>
      </c>
    </row>
    <row r="39" spans="1:10" ht="17.25" customHeight="1" x14ac:dyDescent="0.3">
      <c r="A39" s="49" t="s">
        <v>455</v>
      </c>
      <c r="B39" s="435"/>
      <c r="C39" s="435">
        <v>4</v>
      </c>
      <c r="D39" s="435">
        <v>0</v>
      </c>
      <c r="E39" s="435">
        <v>12</v>
      </c>
      <c r="F39" s="435">
        <v>0</v>
      </c>
      <c r="G39" s="435">
        <v>0</v>
      </c>
    </row>
    <row r="40" spans="1:10" ht="6.75" customHeight="1" x14ac:dyDescent="0.3">
      <c r="A40" s="433"/>
      <c r="B40" s="434"/>
      <c r="C40" s="434"/>
      <c r="D40" s="434"/>
      <c r="E40" s="434"/>
      <c r="F40" s="434"/>
      <c r="G40" s="434"/>
    </row>
    <row r="41" spans="1:10" ht="6.75" customHeight="1" x14ac:dyDescent="0.3">
      <c r="A41" s="513"/>
      <c r="B41" s="514"/>
      <c r="C41" s="514"/>
      <c r="D41" s="514"/>
      <c r="E41" s="514"/>
      <c r="F41" s="514"/>
      <c r="G41" s="514"/>
    </row>
    <row r="42" spans="1:10" ht="17.25" customHeight="1" x14ac:dyDescent="0.3">
      <c r="A42" s="433" t="s">
        <v>111</v>
      </c>
      <c r="B42" s="434">
        <v>632</v>
      </c>
      <c r="C42" s="434">
        <v>552</v>
      </c>
      <c r="D42" s="434">
        <f>SUM(D43:D57)</f>
        <v>638</v>
      </c>
      <c r="E42" s="434">
        <f>SUM(E43:E57)</f>
        <v>617</v>
      </c>
      <c r="F42" s="434">
        <f>SUM(F43:F57)</f>
        <v>433</v>
      </c>
      <c r="G42" s="434">
        <f>SUM(G43:G57)</f>
        <v>588</v>
      </c>
    </row>
    <row r="43" spans="1:10" ht="17.25" customHeight="1" x14ac:dyDescent="0.3">
      <c r="A43" s="49" t="s">
        <v>521</v>
      </c>
      <c r="B43" s="435">
        <v>0</v>
      </c>
      <c r="C43" s="435">
        <v>0</v>
      </c>
      <c r="D43" s="435">
        <f>SUM(D8+D25)</f>
        <v>0</v>
      </c>
      <c r="E43" s="435">
        <f>SUM(E8+E25)</f>
        <v>1</v>
      </c>
      <c r="F43" s="435">
        <f>SUM(F8+F25)</f>
        <v>0</v>
      </c>
      <c r="G43" s="435">
        <f>SUM(G8+G25)</f>
        <v>0</v>
      </c>
      <c r="J43" s="437"/>
    </row>
    <row r="44" spans="1:10" ht="17.25" customHeight="1" x14ac:dyDescent="0.3">
      <c r="A44" s="49" t="s">
        <v>49</v>
      </c>
      <c r="B44" s="435">
        <v>1</v>
      </c>
      <c r="C44" s="435">
        <v>1</v>
      </c>
      <c r="D44" s="435">
        <f t="shared" ref="D44:G57" si="0">SUM(D9+D26)</f>
        <v>1</v>
      </c>
      <c r="E44" s="435">
        <f t="shared" si="0"/>
        <v>4</v>
      </c>
      <c r="F44" s="435">
        <f t="shared" si="0"/>
        <v>2</v>
      </c>
      <c r="G44" s="435">
        <f t="shared" si="0"/>
        <v>2</v>
      </c>
      <c r="I44" s="437"/>
      <c r="J44" s="437"/>
    </row>
    <row r="45" spans="1:10" ht="17.25" customHeight="1" x14ac:dyDescent="0.3">
      <c r="A45" s="49" t="s">
        <v>50</v>
      </c>
      <c r="B45" s="435">
        <v>31</v>
      </c>
      <c r="C45" s="435">
        <v>23</v>
      </c>
      <c r="D45" s="435">
        <f t="shared" si="0"/>
        <v>30</v>
      </c>
      <c r="E45" s="435">
        <f t="shared" si="0"/>
        <v>23</v>
      </c>
      <c r="F45" s="435">
        <f t="shared" si="0"/>
        <v>18</v>
      </c>
      <c r="G45" s="435">
        <f t="shared" si="0"/>
        <v>15</v>
      </c>
      <c r="I45" s="437"/>
      <c r="J45" s="437"/>
    </row>
    <row r="46" spans="1:10" ht="17.25" customHeight="1" x14ac:dyDescent="0.3">
      <c r="A46" s="49" t="s">
        <v>51</v>
      </c>
      <c r="B46" s="435">
        <v>91</v>
      </c>
      <c r="C46" s="435">
        <v>67</v>
      </c>
      <c r="D46" s="435">
        <f t="shared" si="0"/>
        <v>85</v>
      </c>
      <c r="E46" s="435">
        <f t="shared" si="0"/>
        <v>75</v>
      </c>
      <c r="F46" s="435">
        <f t="shared" si="0"/>
        <v>44</v>
      </c>
      <c r="G46" s="435">
        <f t="shared" si="0"/>
        <v>72</v>
      </c>
      <c r="I46" s="437"/>
      <c r="J46" s="437"/>
    </row>
    <row r="47" spans="1:10" ht="17.25" customHeight="1" x14ac:dyDescent="0.3">
      <c r="A47" s="49" t="s">
        <v>52</v>
      </c>
      <c r="B47" s="435">
        <v>132</v>
      </c>
      <c r="C47" s="435">
        <v>131</v>
      </c>
      <c r="D47" s="435">
        <f t="shared" si="0"/>
        <v>136</v>
      </c>
      <c r="E47" s="435">
        <f t="shared" si="0"/>
        <v>133</v>
      </c>
      <c r="F47" s="435">
        <f t="shared" si="0"/>
        <v>91</v>
      </c>
      <c r="G47" s="435">
        <f t="shared" si="0"/>
        <v>134</v>
      </c>
      <c r="I47" s="437"/>
    </row>
    <row r="48" spans="1:10" ht="17.25" customHeight="1" x14ac:dyDescent="0.3">
      <c r="A48" s="49" t="s">
        <v>53</v>
      </c>
      <c r="B48" s="435">
        <v>137</v>
      </c>
      <c r="C48" s="435">
        <v>102</v>
      </c>
      <c r="D48" s="435">
        <f t="shared" si="0"/>
        <v>120</v>
      </c>
      <c r="E48" s="435">
        <f t="shared" si="0"/>
        <v>133</v>
      </c>
      <c r="F48" s="435">
        <f t="shared" si="0"/>
        <v>87</v>
      </c>
      <c r="G48" s="435">
        <f t="shared" si="0"/>
        <v>127</v>
      </c>
      <c r="J48" s="437"/>
    </row>
    <row r="49" spans="1:7" ht="17.25" customHeight="1" x14ac:dyDescent="0.3">
      <c r="A49" s="49" t="s">
        <v>54</v>
      </c>
      <c r="B49" s="435">
        <v>91</v>
      </c>
      <c r="C49" s="435">
        <v>77</v>
      </c>
      <c r="D49" s="435">
        <f t="shared" si="0"/>
        <v>103</v>
      </c>
      <c r="E49" s="435">
        <f t="shared" si="0"/>
        <v>92</v>
      </c>
      <c r="F49" s="435">
        <f t="shared" si="0"/>
        <v>75</v>
      </c>
      <c r="G49" s="435">
        <f t="shared" si="0"/>
        <v>90</v>
      </c>
    </row>
    <row r="50" spans="1:7" ht="17.25" customHeight="1" x14ac:dyDescent="0.3">
      <c r="A50" s="49" t="s">
        <v>55</v>
      </c>
      <c r="B50" s="435">
        <v>68</v>
      </c>
      <c r="C50" s="435">
        <v>57</v>
      </c>
      <c r="D50" s="435">
        <f t="shared" si="0"/>
        <v>66</v>
      </c>
      <c r="E50" s="435">
        <f t="shared" si="0"/>
        <v>55</v>
      </c>
      <c r="F50" s="435">
        <f t="shared" si="0"/>
        <v>48</v>
      </c>
      <c r="G50" s="435">
        <f t="shared" si="0"/>
        <v>69</v>
      </c>
    </row>
    <row r="51" spans="1:7" ht="17.25" customHeight="1" x14ac:dyDescent="0.3">
      <c r="A51" s="49" t="s">
        <v>62</v>
      </c>
      <c r="B51" s="435">
        <v>36</v>
      </c>
      <c r="C51" s="435">
        <v>31</v>
      </c>
      <c r="D51" s="435">
        <f t="shared" si="0"/>
        <v>35</v>
      </c>
      <c r="E51" s="435">
        <f t="shared" si="0"/>
        <v>38</v>
      </c>
      <c r="F51" s="435">
        <f t="shared" si="0"/>
        <v>27</v>
      </c>
      <c r="G51" s="435">
        <f t="shared" si="0"/>
        <v>28</v>
      </c>
    </row>
    <row r="52" spans="1:7" ht="17.25" customHeight="1" x14ac:dyDescent="0.3">
      <c r="A52" s="49" t="s">
        <v>522</v>
      </c>
      <c r="B52" s="435">
        <v>25</v>
      </c>
      <c r="C52" s="435">
        <v>19</v>
      </c>
      <c r="D52" s="435">
        <f t="shared" si="0"/>
        <v>31</v>
      </c>
      <c r="E52" s="435">
        <f t="shared" si="0"/>
        <v>23</v>
      </c>
      <c r="F52" s="435">
        <f t="shared" si="0"/>
        <v>17</v>
      </c>
      <c r="G52" s="435">
        <f t="shared" si="0"/>
        <v>20</v>
      </c>
    </row>
    <row r="53" spans="1:7" ht="17.25" customHeight="1" x14ac:dyDescent="0.3">
      <c r="A53" s="49" t="s">
        <v>523</v>
      </c>
      <c r="B53" s="435">
        <v>12</v>
      </c>
      <c r="C53" s="435">
        <v>22</v>
      </c>
      <c r="D53" s="435">
        <f t="shared" si="0"/>
        <v>15</v>
      </c>
      <c r="E53" s="435">
        <f t="shared" si="0"/>
        <v>7</v>
      </c>
      <c r="F53" s="435">
        <f t="shared" si="0"/>
        <v>10</v>
      </c>
      <c r="G53" s="435">
        <f t="shared" si="0"/>
        <v>17</v>
      </c>
    </row>
    <row r="54" spans="1:7" ht="17.25" customHeight="1" x14ac:dyDescent="0.3">
      <c r="A54" s="49" t="s">
        <v>524</v>
      </c>
      <c r="B54" s="435">
        <v>5</v>
      </c>
      <c r="C54" s="435">
        <v>4</v>
      </c>
      <c r="D54" s="435">
        <f t="shared" si="0"/>
        <v>4</v>
      </c>
      <c r="E54" s="435">
        <f t="shared" si="0"/>
        <v>8</v>
      </c>
      <c r="F54" s="435">
        <f t="shared" si="0"/>
        <v>8</v>
      </c>
      <c r="G54" s="435">
        <f t="shared" si="0"/>
        <v>9</v>
      </c>
    </row>
    <row r="55" spans="1:7" ht="17.25" customHeight="1" x14ac:dyDescent="0.3">
      <c r="A55" s="49" t="s">
        <v>525</v>
      </c>
      <c r="B55" s="435">
        <v>2</v>
      </c>
      <c r="C55" s="435">
        <v>2</v>
      </c>
      <c r="D55" s="435">
        <f t="shared" si="0"/>
        <v>4</v>
      </c>
      <c r="E55" s="435">
        <f t="shared" si="0"/>
        <v>2</v>
      </c>
      <c r="F55" s="435">
        <f t="shared" si="0"/>
        <v>1</v>
      </c>
      <c r="G55" s="435">
        <f t="shared" si="0"/>
        <v>1</v>
      </c>
    </row>
    <row r="56" spans="1:7" ht="17.25" customHeight="1" x14ac:dyDescent="0.3">
      <c r="A56" s="49" t="s">
        <v>526</v>
      </c>
      <c r="B56" s="435">
        <v>1</v>
      </c>
      <c r="C56" s="435">
        <v>4</v>
      </c>
      <c r="D56" s="435">
        <f t="shared" si="0"/>
        <v>7</v>
      </c>
      <c r="E56" s="435">
        <f t="shared" si="0"/>
        <v>4</v>
      </c>
      <c r="F56" s="435">
        <f t="shared" si="0"/>
        <v>2</v>
      </c>
      <c r="G56" s="435">
        <f t="shared" si="0"/>
        <v>2</v>
      </c>
    </row>
    <row r="57" spans="1:7" ht="17.25" customHeight="1" x14ac:dyDescent="0.3">
      <c r="A57" s="49" t="s">
        <v>455</v>
      </c>
      <c r="B57" s="435">
        <v>0</v>
      </c>
      <c r="C57" s="435">
        <v>12</v>
      </c>
      <c r="D57" s="435">
        <f t="shared" si="0"/>
        <v>1</v>
      </c>
      <c r="E57" s="435">
        <f t="shared" si="0"/>
        <v>19</v>
      </c>
      <c r="F57" s="435">
        <f t="shared" si="0"/>
        <v>3</v>
      </c>
      <c r="G57" s="435">
        <f t="shared" si="0"/>
        <v>2</v>
      </c>
    </row>
    <row r="58" spans="1:7" s="348" customFormat="1" ht="7.5" customHeight="1" x14ac:dyDescent="0.35">
      <c r="A58" s="515"/>
      <c r="B58" s="412"/>
      <c r="C58" s="412"/>
      <c r="D58" s="516"/>
      <c r="E58" s="516"/>
      <c r="F58" s="516"/>
      <c r="G58" s="516"/>
    </row>
    <row r="59" spans="1:7" s="348" customFormat="1" ht="14.1" customHeight="1" x14ac:dyDescent="0.35">
      <c r="A59" s="496"/>
      <c r="B59" s="274"/>
      <c r="C59" s="274"/>
      <c r="D59" s="274"/>
      <c r="E59" s="15"/>
      <c r="F59" s="15"/>
      <c r="G59" s="15"/>
    </row>
    <row r="60" spans="1:7" s="348" customFormat="1" ht="14.1" customHeight="1" x14ac:dyDescent="0.35">
      <c r="A60" s="496"/>
      <c r="E60" s="501"/>
      <c r="F60" s="501"/>
      <c r="G60" s="501" t="s">
        <v>498</v>
      </c>
    </row>
    <row r="61" spans="1:7" s="348" customFormat="1" ht="14.1" customHeight="1" x14ac:dyDescent="0.35">
      <c r="A61" s="496"/>
      <c r="B61" s="274"/>
      <c r="C61" s="274"/>
      <c r="D61" s="274"/>
      <c r="E61" s="15"/>
      <c r="F61" s="15"/>
      <c r="G61" s="15" t="s">
        <v>499</v>
      </c>
    </row>
    <row r="63" spans="1:7" x14ac:dyDescent="0.3">
      <c r="E63" s="454"/>
      <c r="F63" s="454"/>
      <c r="G63" s="454"/>
    </row>
    <row r="64" spans="1:7" ht="16.8" x14ac:dyDescent="0.3">
      <c r="A64" s="517"/>
      <c r="C64" s="218" t="s">
        <v>48</v>
      </c>
      <c r="D64" s="322"/>
      <c r="E64" s="454">
        <f t="shared" ref="E64:G65" si="1">SUM(E43)</f>
        <v>1</v>
      </c>
      <c r="F64" s="454">
        <f t="shared" si="1"/>
        <v>0</v>
      </c>
      <c r="G64" s="454">
        <f t="shared" si="1"/>
        <v>0</v>
      </c>
    </row>
    <row r="65" spans="1:7" ht="16.8" x14ac:dyDescent="0.3">
      <c r="A65" s="517"/>
      <c r="C65" s="218" t="s">
        <v>49</v>
      </c>
      <c r="D65" s="322"/>
      <c r="E65" s="454">
        <f t="shared" si="1"/>
        <v>4</v>
      </c>
      <c r="F65" s="454">
        <f t="shared" si="1"/>
        <v>2</v>
      </c>
      <c r="G65" s="454">
        <f t="shared" si="1"/>
        <v>2</v>
      </c>
    </row>
    <row r="66" spans="1:7" ht="16.8" x14ac:dyDescent="0.3">
      <c r="A66" s="517"/>
      <c r="C66" s="218" t="s">
        <v>527</v>
      </c>
      <c r="D66" s="322"/>
      <c r="E66" s="454">
        <f>SUM(E45:E50)</f>
        <v>511</v>
      </c>
      <c r="F66" s="454">
        <f>SUM(F45:F50)</f>
        <v>363</v>
      </c>
      <c r="G66" s="454">
        <f>SUM(G45:G50)</f>
        <v>507</v>
      </c>
    </row>
    <row r="67" spans="1:7" ht="16.8" x14ac:dyDescent="0.3">
      <c r="A67" s="517"/>
      <c r="C67" s="218" t="s">
        <v>528</v>
      </c>
      <c r="D67" s="322"/>
      <c r="E67" s="454">
        <f>SUM(E51:E56)</f>
        <v>82</v>
      </c>
      <c r="F67" s="454">
        <f>SUM(F51:F56)</f>
        <v>65</v>
      </c>
      <c r="G67" s="454">
        <f>SUM(G51:G56)</f>
        <v>77</v>
      </c>
    </row>
    <row r="68" spans="1:7" ht="16.8" x14ac:dyDescent="0.3">
      <c r="A68" s="517"/>
      <c r="C68" s="218" t="s">
        <v>16</v>
      </c>
      <c r="D68" s="322"/>
      <c r="E68" s="454">
        <f>SUM(E57)</f>
        <v>19</v>
      </c>
      <c r="F68" s="454">
        <f>SUM(F57)</f>
        <v>3</v>
      </c>
      <c r="G68" s="454">
        <f>SUM(G57)</f>
        <v>2</v>
      </c>
    </row>
    <row r="70" spans="1:7" x14ac:dyDescent="0.3">
      <c r="E70" s="454">
        <f>SUM(E64:E68)</f>
        <v>617</v>
      </c>
      <c r="F70" s="454">
        <f>SUM(F64:F68)</f>
        <v>433</v>
      </c>
    </row>
  </sheetData>
  <sheetProtection selectLockedCells="1" selectUnlockedCells="1"/>
  <mergeCells count="1">
    <mergeCell ref="B4:G4"/>
  </mergeCells>
  <printOptions horizontalCentered="1"/>
  <pageMargins left="0.7" right="0.7" top="0.75" bottom="0.75" header="0.3" footer="0.3"/>
  <pageSetup paperSize="9" scale="70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1174A-F4A4-4053-8CC4-0537602208BD}">
  <dimension ref="A1:J73"/>
  <sheetViews>
    <sheetView view="pageBreakPreview" topLeftCell="A46" zoomScale="90" zoomScaleSheetLayoutView="90" workbookViewId="0">
      <selection activeCell="D39" sqref="D39"/>
    </sheetView>
  </sheetViews>
  <sheetFormatPr defaultColWidth="9.109375" defaultRowHeight="15.6" x14ac:dyDescent="0.3"/>
  <cols>
    <col min="1" max="1" width="43.33203125" style="209" customWidth="1"/>
    <col min="2" max="7" width="12.33203125" style="218" customWidth="1"/>
    <col min="8" max="256" width="9.109375" style="209"/>
    <col min="257" max="257" width="43.33203125" style="209" customWidth="1"/>
    <col min="258" max="263" width="12.33203125" style="209" customWidth="1"/>
    <col min="264" max="512" width="9.109375" style="209"/>
    <col min="513" max="513" width="43.33203125" style="209" customWidth="1"/>
    <col min="514" max="519" width="12.33203125" style="209" customWidth="1"/>
    <col min="520" max="768" width="9.109375" style="209"/>
    <col min="769" max="769" width="43.33203125" style="209" customWidth="1"/>
    <col min="770" max="775" width="12.33203125" style="209" customWidth="1"/>
    <col min="776" max="1024" width="9.109375" style="209"/>
    <col min="1025" max="1025" width="43.33203125" style="209" customWidth="1"/>
    <col min="1026" max="1031" width="12.33203125" style="209" customWidth="1"/>
    <col min="1032" max="1280" width="9.109375" style="209"/>
    <col min="1281" max="1281" width="43.33203125" style="209" customWidth="1"/>
    <col min="1282" max="1287" width="12.33203125" style="209" customWidth="1"/>
    <col min="1288" max="1536" width="9.109375" style="209"/>
    <col min="1537" max="1537" width="43.33203125" style="209" customWidth="1"/>
    <col min="1538" max="1543" width="12.33203125" style="209" customWidth="1"/>
    <col min="1544" max="1792" width="9.109375" style="209"/>
    <col min="1793" max="1793" width="43.33203125" style="209" customWidth="1"/>
    <col min="1794" max="1799" width="12.33203125" style="209" customWidth="1"/>
    <col min="1800" max="2048" width="9.109375" style="209"/>
    <col min="2049" max="2049" width="43.33203125" style="209" customWidth="1"/>
    <col min="2050" max="2055" width="12.33203125" style="209" customWidth="1"/>
    <col min="2056" max="2304" width="9.109375" style="209"/>
    <col min="2305" max="2305" width="43.33203125" style="209" customWidth="1"/>
    <col min="2306" max="2311" width="12.33203125" style="209" customWidth="1"/>
    <col min="2312" max="2560" width="9.109375" style="209"/>
    <col min="2561" max="2561" width="43.33203125" style="209" customWidth="1"/>
    <col min="2562" max="2567" width="12.33203125" style="209" customWidth="1"/>
    <col min="2568" max="2816" width="9.109375" style="209"/>
    <col min="2817" max="2817" width="43.33203125" style="209" customWidth="1"/>
    <col min="2818" max="2823" width="12.33203125" style="209" customWidth="1"/>
    <col min="2824" max="3072" width="9.109375" style="209"/>
    <col min="3073" max="3073" width="43.33203125" style="209" customWidth="1"/>
    <col min="3074" max="3079" width="12.33203125" style="209" customWidth="1"/>
    <col min="3080" max="3328" width="9.109375" style="209"/>
    <col min="3329" max="3329" width="43.33203125" style="209" customWidth="1"/>
    <col min="3330" max="3335" width="12.33203125" style="209" customWidth="1"/>
    <col min="3336" max="3584" width="9.109375" style="209"/>
    <col min="3585" max="3585" width="43.33203125" style="209" customWidth="1"/>
    <col min="3586" max="3591" width="12.33203125" style="209" customWidth="1"/>
    <col min="3592" max="3840" width="9.109375" style="209"/>
    <col min="3841" max="3841" width="43.33203125" style="209" customWidth="1"/>
    <col min="3842" max="3847" width="12.33203125" style="209" customWidth="1"/>
    <col min="3848" max="4096" width="9.109375" style="209"/>
    <col min="4097" max="4097" width="43.33203125" style="209" customWidth="1"/>
    <col min="4098" max="4103" width="12.33203125" style="209" customWidth="1"/>
    <col min="4104" max="4352" width="9.109375" style="209"/>
    <col min="4353" max="4353" width="43.33203125" style="209" customWidth="1"/>
    <col min="4354" max="4359" width="12.33203125" style="209" customWidth="1"/>
    <col min="4360" max="4608" width="9.109375" style="209"/>
    <col min="4609" max="4609" width="43.33203125" style="209" customWidth="1"/>
    <col min="4610" max="4615" width="12.33203125" style="209" customWidth="1"/>
    <col min="4616" max="4864" width="9.109375" style="209"/>
    <col min="4865" max="4865" width="43.33203125" style="209" customWidth="1"/>
    <col min="4866" max="4871" width="12.33203125" style="209" customWidth="1"/>
    <col min="4872" max="5120" width="9.109375" style="209"/>
    <col min="5121" max="5121" width="43.33203125" style="209" customWidth="1"/>
    <col min="5122" max="5127" width="12.33203125" style="209" customWidth="1"/>
    <col min="5128" max="5376" width="9.109375" style="209"/>
    <col min="5377" max="5377" width="43.33203125" style="209" customWidth="1"/>
    <col min="5378" max="5383" width="12.33203125" style="209" customWidth="1"/>
    <col min="5384" max="5632" width="9.109375" style="209"/>
    <col min="5633" max="5633" width="43.33203125" style="209" customWidth="1"/>
    <col min="5634" max="5639" width="12.33203125" style="209" customWidth="1"/>
    <col min="5640" max="5888" width="9.109375" style="209"/>
    <col min="5889" max="5889" width="43.33203125" style="209" customWidth="1"/>
    <col min="5890" max="5895" width="12.33203125" style="209" customWidth="1"/>
    <col min="5896" max="6144" width="9.109375" style="209"/>
    <col min="6145" max="6145" width="43.33203125" style="209" customWidth="1"/>
    <col min="6146" max="6151" width="12.33203125" style="209" customWidth="1"/>
    <col min="6152" max="6400" width="9.109375" style="209"/>
    <col min="6401" max="6401" width="43.33203125" style="209" customWidth="1"/>
    <col min="6402" max="6407" width="12.33203125" style="209" customWidth="1"/>
    <col min="6408" max="6656" width="9.109375" style="209"/>
    <col min="6657" max="6657" width="43.33203125" style="209" customWidth="1"/>
    <col min="6658" max="6663" width="12.33203125" style="209" customWidth="1"/>
    <col min="6664" max="6912" width="9.109375" style="209"/>
    <col min="6913" max="6913" width="43.33203125" style="209" customWidth="1"/>
    <col min="6914" max="6919" width="12.33203125" style="209" customWidth="1"/>
    <col min="6920" max="7168" width="9.109375" style="209"/>
    <col min="7169" max="7169" width="43.33203125" style="209" customWidth="1"/>
    <col min="7170" max="7175" width="12.33203125" style="209" customWidth="1"/>
    <col min="7176" max="7424" width="9.109375" style="209"/>
    <col min="7425" max="7425" width="43.33203125" style="209" customWidth="1"/>
    <col min="7426" max="7431" width="12.33203125" style="209" customWidth="1"/>
    <col min="7432" max="7680" width="9.109375" style="209"/>
    <col min="7681" max="7681" width="43.33203125" style="209" customWidth="1"/>
    <col min="7682" max="7687" width="12.33203125" style="209" customWidth="1"/>
    <col min="7688" max="7936" width="9.109375" style="209"/>
    <col min="7937" max="7937" width="43.33203125" style="209" customWidth="1"/>
    <col min="7938" max="7943" width="12.33203125" style="209" customWidth="1"/>
    <col min="7944" max="8192" width="9.109375" style="209"/>
    <col min="8193" max="8193" width="43.33203125" style="209" customWidth="1"/>
    <col min="8194" max="8199" width="12.33203125" style="209" customWidth="1"/>
    <col min="8200" max="8448" width="9.109375" style="209"/>
    <col min="8449" max="8449" width="43.33203125" style="209" customWidth="1"/>
    <col min="8450" max="8455" width="12.33203125" style="209" customWidth="1"/>
    <col min="8456" max="8704" width="9.109375" style="209"/>
    <col min="8705" max="8705" width="43.33203125" style="209" customWidth="1"/>
    <col min="8706" max="8711" width="12.33203125" style="209" customWidth="1"/>
    <col min="8712" max="8960" width="9.109375" style="209"/>
    <col min="8961" max="8961" width="43.33203125" style="209" customWidth="1"/>
    <col min="8962" max="8967" width="12.33203125" style="209" customWidth="1"/>
    <col min="8968" max="9216" width="9.109375" style="209"/>
    <col min="9217" max="9217" width="43.33203125" style="209" customWidth="1"/>
    <col min="9218" max="9223" width="12.33203125" style="209" customWidth="1"/>
    <col min="9224" max="9472" width="9.109375" style="209"/>
    <col min="9473" max="9473" width="43.33203125" style="209" customWidth="1"/>
    <col min="9474" max="9479" width="12.33203125" style="209" customWidth="1"/>
    <col min="9480" max="9728" width="9.109375" style="209"/>
    <col min="9729" max="9729" width="43.33203125" style="209" customWidth="1"/>
    <col min="9730" max="9735" width="12.33203125" style="209" customWidth="1"/>
    <col min="9736" max="9984" width="9.109375" style="209"/>
    <col min="9985" max="9985" width="43.33203125" style="209" customWidth="1"/>
    <col min="9986" max="9991" width="12.33203125" style="209" customWidth="1"/>
    <col min="9992" max="10240" width="9.109375" style="209"/>
    <col min="10241" max="10241" width="43.33203125" style="209" customWidth="1"/>
    <col min="10242" max="10247" width="12.33203125" style="209" customWidth="1"/>
    <col min="10248" max="10496" width="9.109375" style="209"/>
    <col min="10497" max="10497" width="43.33203125" style="209" customWidth="1"/>
    <col min="10498" max="10503" width="12.33203125" style="209" customWidth="1"/>
    <col min="10504" max="10752" width="9.109375" style="209"/>
    <col min="10753" max="10753" width="43.33203125" style="209" customWidth="1"/>
    <col min="10754" max="10759" width="12.33203125" style="209" customWidth="1"/>
    <col min="10760" max="11008" width="9.109375" style="209"/>
    <col min="11009" max="11009" width="43.33203125" style="209" customWidth="1"/>
    <col min="11010" max="11015" width="12.33203125" style="209" customWidth="1"/>
    <col min="11016" max="11264" width="9.109375" style="209"/>
    <col min="11265" max="11265" width="43.33203125" style="209" customWidth="1"/>
    <col min="11266" max="11271" width="12.33203125" style="209" customWidth="1"/>
    <col min="11272" max="11520" width="9.109375" style="209"/>
    <col min="11521" max="11521" width="43.33203125" style="209" customWidth="1"/>
    <col min="11522" max="11527" width="12.33203125" style="209" customWidth="1"/>
    <col min="11528" max="11776" width="9.109375" style="209"/>
    <col min="11777" max="11777" width="43.33203125" style="209" customWidth="1"/>
    <col min="11778" max="11783" width="12.33203125" style="209" customWidth="1"/>
    <col min="11784" max="12032" width="9.109375" style="209"/>
    <col min="12033" max="12033" width="43.33203125" style="209" customWidth="1"/>
    <col min="12034" max="12039" width="12.33203125" style="209" customWidth="1"/>
    <col min="12040" max="12288" width="9.109375" style="209"/>
    <col min="12289" max="12289" width="43.33203125" style="209" customWidth="1"/>
    <col min="12290" max="12295" width="12.33203125" style="209" customWidth="1"/>
    <col min="12296" max="12544" width="9.109375" style="209"/>
    <col min="12545" max="12545" width="43.33203125" style="209" customWidth="1"/>
    <col min="12546" max="12551" width="12.33203125" style="209" customWidth="1"/>
    <col min="12552" max="12800" width="9.109375" style="209"/>
    <col min="12801" max="12801" width="43.33203125" style="209" customWidth="1"/>
    <col min="12802" max="12807" width="12.33203125" style="209" customWidth="1"/>
    <col min="12808" max="13056" width="9.109375" style="209"/>
    <col min="13057" max="13057" width="43.33203125" style="209" customWidth="1"/>
    <col min="13058" max="13063" width="12.33203125" style="209" customWidth="1"/>
    <col min="13064" max="13312" width="9.109375" style="209"/>
    <col min="13313" max="13313" width="43.33203125" style="209" customWidth="1"/>
    <col min="13314" max="13319" width="12.33203125" style="209" customWidth="1"/>
    <col min="13320" max="13568" width="9.109375" style="209"/>
    <col min="13569" max="13569" width="43.33203125" style="209" customWidth="1"/>
    <col min="13570" max="13575" width="12.33203125" style="209" customWidth="1"/>
    <col min="13576" max="13824" width="9.109375" style="209"/>
    <col min="13825" max="13825" width="43.33203125" style="209" customWidth="1"/>
    <col min="13826" max="13831" width="12.33203125" style="209" customWidth="1"/>
    <col min="13832" max="14080" width="9.109375" style="209"/>
    <col min="14081" max="14081" width="43.33203125" style="209" customWidth="1"/>
    <col min="14082" max="14087" width="12.33203125" style="209" customWidth="1"/>
    <col min="14088" max="14336" width="9.109375" style="209"/>
    <col min="14337" max="14337" width="43.33203125" style="209" customWidth="1"/>
    <col min="14338" max="14343" width="12.33203125" style="209" customWidth="1"/>
    <col min="14344" max="14592" width="9.109375" style="209"/>
    <col min="14593" max="14593" width="43.33203125" style="209" customWidth="1"/>
    <col min="14594" max="14599" width="12.33203125" style="209" customWidth="1"/>
    <col min="14600" max="14848" width="9.109375" style="209"/>
    <col min="14849" max="14849" width="43.33203125" style="209" customWidth="1"/>
    <col min="14850" max="14855" width="12.33203125" style="209" customWidth="1"/>
    <col min="14856" max="15104" width="9.109375" style="209"/>
    <col min="15105" max="15105" width="43.33203125" style="209" customWidth="1"/>
    <col min="15106" max="15111" width="12.33203125" style="209" customWidth="1"/>
    <col min="15112" max="15360" width="9.109375" style="209"/>
    <col min="15361" max="15361" width="43.33203125" style="209" customWidth="1"/>
    <col min="15362" max="15367" width="12.33203125" style="209" customWidth="1"/>
    <col min="15368" max="15616" width="9.109375" style="209"/>
    <col min="15617" max="15617" width="43.33203125" style="209" customWidth="1"/>
    <col min="15618" max="15623" width="12.33203125" style="209" customWidth="1"/>
    <col min="15624" max="15872" width="9.109375" style="209"/>
    <col min="15873" max="15873" width="43.33203125" style="209" customWidth="1"/>
    <col min="15874" max="15879" width="12.33203125" style="209" customWidth="1"/>
    <col min="15880" max="16128" width="9.109375" style="209"/>
    <col min="16129" max="16129" width="43.33203125" style="209" customWidth="1"/>
    <col min="16130" max="16135" width="12.33203125" style="209" customWidth="1"/>
    <col min="16136" max="16384" width="9.109375" style="209"/>
  </cols>
  <sheetData>
    <row r="1" spans="1:9" s="1" customFormat="1" ht="18" customHeight="1" x14ac:dyDescent="0.35">
      <c r="A1" s="72" t="s">
        <v>529</v>
      </c>
      <c r="B1" s="29"/>
      <c r="C1" s="29"/>
      <c r="D1" s="148"/>
      <c r="E1" s="148"/>
      <c r="F1" s="148"/>
      <c r="G1" s="148"/>
    </row>
    <row r="2" spans="1:9" s="1" customFormat="1" ht="18" customHeight="1" x14ac:dyDescent="0.35">
      <c r="A2" s="32" t="s">
        <v>530</v>
      </c>
      <c r="B2" s="29"/>
      <c r="C2" s="29"/>
      <c r="D2" s="33"/>
      <c r="E2" s="33"/>
      <c r="F2" s="33"/>
      <c r="G2" s="33"/>
    </row>
    <row r="3" spans="1:9" ht="14.25" customHeight="1" x14ac:dyDescent="0.35">
      <c r="F3" s="455"/>
      <c r="G3" s="455"/>
    </row>
    <row r="4" spans="1:9" ht="17.25" customHeight="1" x14ac:dyDescent="0.3">
      <c r="A4" s="393" t="s">
        <v>531</v>
      </c>
      <c r="B4" s="430" t="s">
        <v>266</v>
      </c>
      <c r="C4" s="430"/>
      <c r="D4" s="430"/>
      <c r="E4" s="430"/>
      <c r="F4" s="430"/>
      <c r="G4" s="430"/>
    </row>
    <row r="5" spans="1:9" ht="17.25" customHeight="1" x14ac:dyDescent="0.3">
      <c r="A5" s="394" t="s">
        <v>532</v>
      </c>
      <c r="B5" s="395">
        <v>2017</v>
      </c>
      <c r="C5" s="395">
        <v>2018</v>
      </c>
      <c r="D5" s="395">
        <v>2019</v>
      </c>
      <c r="E5" s="395">
        <v>2020</v>
      </c>
      <c r="F5" s="395">
        <v>2021</v>
      </c>
      <c r="G5" s="395">
        <v>2022</v>
      </c>
    </row>
    <row r="6" spans="1:9" ht="7.5" customHeight="1" x14ac:dyDescent="0.35">
      <c r="A6" s="431"/>
      <c r="B6" s="432"/>
      <c r="C6" s="432"/>
      <c r="D6" s="432"/>
      <c r="E6" s="432"/>
      <c r="F6" s="432"/>
      <c r="G6" s="432"/>
    </row>
    <row r="7" spans="1:9" ht="17.25" customHeight="1" x14ac:dyDescent="0.3">
      <c r="A7" s="433" t="s">
        <v>443</v>
      </c>
      <c r="B7" s="434">
        <f>SUM(B9:B22)</f>
        <v>610</v>
      </c>
      <c r="C7" s="434">
        <f>SUM(C9:C22)</f>
        <v>522</v>
      </c>
      <c r="D7" s="434">
        <f>SUM(D8:D22)</f>
        <v>624</v>
      </c>
      <c r="E7" s="434">
        <f>SUM(E8:E22)</f>
        <v>583</v>
      </c>
      <c r="F7" s="434">
        <f>SUM(F8:F22)</f>
        <v>397</v>
      </c>
      <c r="G7" s="434">
        <f>SUM(G8:G22)</f>
        <v>577</v>
      </c>
    </row>
    <row r="8" spans="1:9" ht="17.25" customHeight="1" x14ac:dyDescent="0.3">
      <c r="A8" s="49" t="s">
        <v>521</v>
      </c>
      <c r="B8" s="435">
        <v>0</v>
      </c>
      <c r="C8" s="435">
        <v>0</v>
      </c>
      <c r="D8" s="435">
        <v>1</v>
      </c>
      <c r="E8" s="435">
        <v>0</v>
      </c>
      <c r="F8" s="435">
        <v>0</v>
      </c>
      <c r="G8" s="435">
        <v>0</v>
      </c>
    </row>
    <row r="9" spans="1:9" ht="17.25" customHeight="1" x14ac:dyDescent="0.3">
      <c r="A9" s="49" t="s">
        <v>49</v>
      </c>
      <c r="B9" s="435">
        <v>11</v>
      </c>
      <c r="C9" s="435">
        <v>7</v>
      </c>
      <c r="D9" s="435">
        <v>5</v>
      </c>
      <c r="E9" s="435">
        <v>7</v>
      </c>
      <c r="F9" s="435">
        <v>3</v>
      </c>
      <c r="G9" s="435">
        <v>5</v>
      </c>
      <c r="H9" s="518"/>
      <c r="I9" s="518"/>
    </row>
    <row r="10" spans="1:9" ht="17.25" customHeight="1" x14ac:dyDescent="0.3">
      <c r="A10" s="49" t="s">
        <v>50</v>
      </c>
      <c r="B10" s="435">
        <v>64</v>
      </c>
      <c r="C10" s="435">
        <v>35</v>
      </c>
      <c r="D10" s="435">
        <v>54</v>
      </c>
      <c r="E10" s="435">
        <v>46</v>
      </c>
      <c r="F10" s="435">
        <v>35</v>
      </c>
      <c r="G10" s="435">
        <v>30</v>
      </c>
      <c r="H10" s="454"/>
      <c r="I10" s="454"/>
    </row>
    <row r="11" spans="1:9" ht="17.25" customHeight="1" x14ac:dyDescent="0.3">
      <c r="A11" s="49" t="s">
        <v>51</v>
      </c>
      <c r="B11" s="435">
        <v>107</v>
      </c>
      <c r="C11" s="435">
        <v>91</v>
      </c>
      <c r="D11" s="435">
        <v>123</v>
      </c>
      <c r="E11" s="435">
        <v>120</v>
      </c>
      <c r="F11" s="435">
        <v>60</v>
      </c>
      <c r="G11" s="435">
        <v>97</v>
      </c>
      <c r="H11" s="454"/>
      <c r="I11" s="454"/>
    </row>
    <row r="12" spans="1:9" ht="17.25" customHeight="1" x14ac:dyDescent="0.3">
      <c r="A12" s="49" t="s">
        <v>52</v>
      </c>
      <c r="B12" s="435">
        <v>131</v>
      </c>
      <c r="C12" s="435">
        <v>118</v>
      </c>
      <c r="D12" s="435">
        <v>133</v>
      </c>
      <c r="E12" s="435">
        <v>135</v>
      </c>
      <c r="F12" s="435">
        <v>82</v>
      </c>
      <c r="G12" s="435">
        <v>141</v>
      </c>
      <c r="H12" s="454"/>
      <c r="I12" s="454"/>
    </row>
    <row r="13" spans="1:9" ht="17.25" customHeight="1" x14ac:dyDescent="0.3">
      <c r="A13" s="49" t="s">
        <v>53</v>
      </c>
      <c r="B13" s="435">
        <v>126</v>
      </c>
      <c r="C13" s="435">
        <v>104</v>
      </c>
      <c r="D13" s="435">
        <v>113</v>
      </c>
      <c r="E13" s="435">
        <v>106</v>
      </c>
      <c r="F13" s="435">
        <v>80</v>
      </c>
      <c r="G13" s="435">
        <v>124</v>
      </c>
      <c r="H13" s="454"/>
      <c r="I13" s="454"/>
    </row>
    <row r="14" spans="1:9" ht="17.25" customHeight="1" x14ac:dyDescent="0.3">
      <c r="A14" s="49" t="s">
        <v>54</v>
      </c>
      <c r="B14" s="435">
        <v>77</v>
      </c>
      <c r="C14" s="435">
        <v>65</v>
      </c>
      <c r="D14" s="435">
        <v>80</v>
      </c>
      <c r="E14" s="435">
        <v>81</v>
      </c>
      <c r="F14" s="435">
        <v>62</v>
      </c>
      <c r="G14" s="435">
        <v>85</v>
      </c>
      <c r="H14" s="218"/>
      <c r="I14" s="218"/>
    </row>
    <row r="15" spans="1:9" ht="17.25" customHeight="1" x14ac:dyDescent="0.3">
      <c r="A15" s="49" t="s">
        <v>55</v>
      </c>
      <c r="B15" s="435">
        <v>58</v>
      </c>
      <c r="C15" s="435">
        <v>41</v>
      </c>
      <c r="D15" s="435">
        <v>52</v>
      </c>
      <c r="E15" s="435">
        <v>40</v>
      </c>
      <c r="F15" s="435">
        <v>39</v>
      </c>
      <c r="G15" s="435">
        <v>44</v>
      </c>
    </row>
    <row r="16" spans="1:9" ht="17.25" customHeight="1" x14ac:dyDescent="0.3">
      <c r="A16" s="49" t="s">
        <v>62</v>
      </c>
      <c r="B16" s="435">
        <v>22</v>
      </c>
      <c r="C16" s="435">
        <v>28</v>
      </c>
      <c r="D16" s="435">
        <v>32</v>
      </c>
      <c r="E16" s="435">
        <v>23</v>
      </c>
      <c r="F16" s="435">
        <v>12</v>
      </c>
      <c r="G16" s="435">
        <v>30</v>
      </c>
    </row>
    <row r="17" spans="1:7" ht="17.25" customHeight="1" x14ac:dyDescent="0.3">
      <c r="A17" s="49" t="s">
        <v>522</v>
      </c>
      <c r="B17" s="435">
        <v>7</v>
      </c>
      <c r="C17" s="435">
        <v>8</v>
      </c>
      <c r="D17" s="435">
        <v>18</v>
      </c>
      <c r="E17" s="435">
        <v>12</v>
      </c>
      <c r="F17" s="435">
        <v>9</v>
      </c>
      <c r="G17" s="435">
        <v>8</v>
      </c>
    </row>
    <row r="18" spans="1:7" ht="17.25" customHeight="1" x14ac:dyDescent="0.3">
      <c r="A18" s="49" t="s">
        <v>523</v>
      </c>
      <c r="B18" s="435">
        <v>5</v>
      </c>
      <c r="C18" s="435">
        <v>12</v>
      </c>
      <c r="D18" s="435">
        <v>9</v>
      </c>
      <c r="E18" s="435">
        <v>4</v>
      </c>
      <c r="F18" s="435">
        <v>7</v>
      </c>
      <c r="G18" s="435">
        <v>7</v>
      </c>
    </row>
    <row r="19" spans="1:7" ht="17.25" customHeight="1" x14ac:dyDescent="0.3">
      <c r="A19" s="49" t="s">
        <v>524</v>
      </c>
      <c r="B19" s="435">
        <v>0</v>
      </c>
      <c r="C19" s="435">
        <v>0</v>
      </c>
      <c r="D19" s="435">
        <v>3</v>
      </c>
      <c r="E19" s="435">
        <v>0</v>
      </c>
      <c r="F19" s="435">
        <v>3</v>
      </c>
      <c r="G19" s="435">
        <v>3</v>
      </c>
    </row>
    <row r="20" spans="1:7" ht="17.25" customHeight="1" x14ac:dyDescent="0.3">
      <c r="A20" s="49" t="s">
        <v>525</v>
      </c>
      <c r="B20" s="435">
        <v>1</v>
      </c>
      <c r="C20" s="435">
        <v>1</v>
      </c>
      <c r="D20" s="435">
        <v>0</v>
      </c>
      <c r="E20" s="435">
        <v>0</v>
      </c>
      <c r="F20" s="435">
        <v>1</v>
      </c>
      <c r="G20" s="435">
        <v>0</v>
      </c>
    </row>
    <row r="21" spans="1:7" ht="17.25" customHeight="1" x14ac:dyDescent="0.3">
      <c r="A21" s="49" t="s">
        <v>526</v>
      </c>
      <c r="B21" s="435">
        <v>0</v>
      </c>
      <c r="C21" s="435">
        <v>1</v>
      </c>
      <c r="D21" s="435">
        <v>1</v>
      </c>
      <c r="E21" s="435">
        <v>0</v>
      </c>
      <c r="F21" s="435">
        <v>0</v>
      </c>
      <c r="G21" s="435">
        <v>0</v>
      </c>
    </row>
    <row r="22" spans="1:7" ht="17.25" customHeight="1" x14ac:dyDescent="0.3">
      <c r="A22" s="49" t="s">
        <v>455</v>
      </c>
      <c r="B22" s="435">
        <v>1</v>
      </c>
      <c r="C22" s="435">
        <v>11</v>
      </c>
      <c r="D22" s="435">
        <v>0</v>
      </c>
      <c r="E22" s="435">
        <v>9</v>
      </c>
      <c r="F22" s="435">
        <v>4</v>
      </c>
      <c r="G22" s="435">
        <v>3</v>
      </c>
    </row>
    <row r="23" spans="1:7" ht="18.75" customHeight="1" x14ac:dyDescent="0.3">
      <c r="A23" s="433"/>
      <c r="B23" s="434"/>
      <c r="C23" s="434"/>
      <c r="D23" s="434"/>
      <c r="E23" s="434"/>
      <c r="F23" s="434"/>
      <c r="G23" s="434"/>
    </row>
    <row r="24" spans="1:7" ht="17.25" customHeight="1" x14ac:dyDescent="0.3">
      <c r="A24" s="433" t="s">
        <v>445</v>
      </c>
      <c r="B24" s="434">
        <f t="shared" ref="B24:G24" si="0">SUM(B25:B39)</f>
        <v>22</v>
      </c>
      <c r="C24" s="434">
        <f t="shared" si="0"/>
        <v>30</v>
      </c>
      <c r="D24" s="434">
        <f t="shared" si="0"/>
        <v>14</v>
      </c>
      <c r="E24" s="434">
        <f t="shared" si="0"/>
        <v>34</v>
      </c>
      <c r="F24" s="434">
        <f t="shared" si="0"/>
        <v>36</v>
      </c>
      <c r="G24" s="434">
        <f t="shared" si="0"/>
        <v>11</v>
      </c>
    </row>
    <row r="25" spans="1:7" ht="17.25" customHeight="1" x14ac:dyDescent="0.3">
      <c r="A25" s="49" t="s">
        <v>521</v>
      </c>
      <c r="B25" s="435">
        <v>0</v>
      </c>
      <c r="C25" s="435">
        <v>0</v>
      </c>
      <c r="D25" s="435">
        <v>0</v>
      </c>
      <c r="E25" s="435">
        <v>0</v>
      </c>
      <c r="F25" s="435">
        <v>0</v>
      </c>
      <c r="G25" s="435">
        <v>0</v>
      </c>
    </row>
    <row r="26" spans="1:7" ht="17.25" customHeight="1" x14ac:dyDescent="0.3">
      <c r="A26" s="49" t="s">
        <v>49</v>
      </c>
      <c r="B26" s="435">
        <v>0</v>
      </c>
      <c r="C26" s="435">
        <v>0</v>
      </c>
      <c r="D26" s="435">
        <v>0</v>
      </c>
      <c r="E26" s="435">
        <v>0</v>
      </c>
      <c r="F26" s="435">
        <v>0</v>
      </c>
      <c r="G26" s="435">
        <v>0</v>
      </c>
    </row>
    <row r="27" spans="1:7" ht="17.25" customHeight="1" x14ac:dyDescent="0.3">
      <c r="A27" s="49" t="s">
        <v>50</v>
      </c>
      <c r="B27" s="435">
        <v>1</v>
      </c>
      <c r="C27" s="435">
        <v>0</v>
      </c>
      <c r="D27" s="435">
        <v>0</v>
      </c>
      <c r="E27" s="435">
        <v>1</v>
      </c>
      <c r="F27" s="435">
        <v>2</v>
      </c>
      <c r="G27" s="435">
        <v>0</v>
      </c>
    </row>
    <row r="28" spans="1:7" ht="17.25" customHeight="1" x14ac:dyDescent="0.3">
      <c r="A28" s="49" t="s">
        <v>51</v>
      </c>
      <c r="B28" s="435">
        <v>4</v>
      </c>
      <c r="C28" s="435">
        <v>4</v>
      </c>
      <c r="D28" s="435">
        <v>0</v>
      </c>
      <c r="E28" s="435">
        <v>4</v>
      </c>
      <c r="F28" s="435">
        <v>6</v>
      </c>
      <c r="G28" s="435">
        <v>1</v>
      </c>
    </row>
    <row r="29" spans="1:7" ht="17.25" customHeight="1" x14ac:dyDescent="0.3">
      <c r="A29" s="49" t="s">
        <v>52</v>
      </c>
      <c r="B29" s="435">
        <v>3</v>
      </c>
      <c r="C29" s="435">
        <v>7</v>
      </c>
      <c r="D29" s="435">
        <v>6</v>
      </c>
      <c r="E29" s="435">
        <v>5</v>
      </c>
      <c r="F29" s="435">
        <v>2</v>
      </c>
      <c r="G29" s="435">
        <v>2</v>
      </c>
    </row>
    <row r="30" spans="1:7" ht="17.25" customHeight="1" x14ac:dyDescent="0.3">
      <c r="A30" s="49" t="s">
        <v>53</v>
      </c>
      <c r="B30" s="435">
        <v>5</v>
      </c>
      <c r="C30" s="435">
        <v>5</v>
      </c>
      <c r="D30" s="435">
        <v>5</v>
      </c>
      <c r="E30" s="435">
        <v>3</v>
      </c>
      <c r="F30" s="435">
        <v>7</v>
      </c>
      <c r="G30" s="435">
        <v>1</v>
      </c>
    </row>
    <row r="31" spans="1:7" ht="17.25" customHeight="1" x14ac:dyDescent="0.3">
      <c r="A31" s="49" t="s">
        <v>54</v>
      </c>
      <c r="B31" s="435">
        <v>3</v>
      </c>
      <c r="C31" s="435">
        <v>4</v>
      </c>
      <c r="D31" s="435">
        <v>2</v>
      </c>
      <c r="E31" s="435">
        <v>4</v>
      </c>
      <c r="F31" s="435">
        <v>4</v>
      </c>
      <c r="G31" s="435">
        <v>4</v>
      </c>
    </row>
    <row r="32" spans="1:7" ht="17.25" customHeight="1" x14ac:dyDescent="0.3">
      <c r="A32" s="49" t="s">
        <v>55</v>
      </c>
      <c r="B32" s="435">
        <v>3</v>
      </c>
      <c r="C32" s="435">
        <v>2</v>
      </c>
      <c r="D32" s="435">
        <v>1</v>
      </c>
      <c r="E32" s="435">
        <v>3</v>
      </c>
      <c r="F32" s="435">
        <v>8</v>
      </c>
      <c r="G32" s="435">
        <v>2</v>
      </c>
    </row>
    <row r="33" spans="1:10" ht="17.25" customHeight="1" x14ac:dyDescent="0.3">
      <c r="A33" s="49" t="s">
        <v>62</v>
      </c>
      <c r="B33" s="435">
        <v>2</v>
      </c>
      <c r="C33" s="435">
        <v>1</v>
      </c>
      <c r="D33" s="435">
        <v>0</v>
      </c>
      <c r="E33" s="435">
        <v>1</v>
      </c>
      <c r="F33" s="435">
        <v>1</v>
      </c>
      <c r="G33" s="435">
        <v>0</v>
      </c>
    </row>
    <row r="34" spans="1:10" ht="17.25" customHeight="1" x14ac:dyDescent="0.3">
      <c r="A34" s="49" t="s">
        <v>522</v>
      </c>
      <c r="B34" s="435">
        <v>1</v>
      </c>
      <c r="C34" s="435">
        <v>1</v>
      </c>
      <c r="D34" s="435">
        <v>0</v>
      </c>
      <c r="E34" s="435">
        <v>1</v>
      </c>
      <c r="F34" s="435">
        <v>4</v>
      </c>
      <c r="G34" s="435">
        <v>0</v>
      </c>
    </row>
    <row r="35" spans="1:10" ht="17.25" customHeight="1" x14ac:dyDescent="0.3">
      <c r="A35" s="49" t="s">
        <v>523</v>
      </c>
      <c r="B35" s="435">
        <v>0</v>
      </c>
      <c r="C35" s="435">
        <v>2</v>
      </c>
      <c r="D35" s="435">
        <v>0</v>
      </c>
      <c r="E35" s="435">
        <v>0</v>
      </c>
      <c r="F35" s="435">
        <v>1</v>
      </c>
      <c r="G35" s="435">
        <v>1</v>
      </c>
    </row>
    <row r="36" spans="1:10" ht="17.25" customHeight="1" x14ac:dyDescent="0.3">
      <c r="A36" s="49" t="s">
        <v>524</v>
      </c>
      <c r="B36" s="435">
        <v>0</v>
      </c>
      <c r="C36" s="435">
        <v>0</v>
      </c>
      <c r="D36" s="435">
        <v>0</v>
      </c>
      <c r="E36" s="435">
        <v>0</v>
      </c>
      <c r="F36" s="435">
        <v>1</v>
      </c>
      <c r="G36" s="435">
        <v>0</v>
      </c>
    </row>
    <row r="37" spans="1:10" ht="17.25" customHeight="1" x14ac:dyDescent="0.3">
      <c r="A37" s="49" t="s">
        <v>525</v>
      </c>
      <c r="B37" s="435">
        <v>0</v>
      </c>
      <c r="C37" s="435">
        <v>0</v>
      </c>
      <c r="D37" s="435">
        <v>0</v>
      </c>
      <c r="E37" s="435">
        <v>0</v>
      </c>
      <c r="F37" s="435">
        <v>0</v>
      </c>
      <c r="G37" s="435">
        <v>0</v>
      </c>
    </row>
    <row r="38" spans="1:10" ht="17.25" customHeight="1" x14ac:dyDescent="0.3">
      <c r="A38" s="49" t="s">
        <v>526</v>
      </c>
      <c r="B38" s="435">
        <v>0</v>
      </c>
      <c r="C38" s="435">
        <v>0</v>
      </c>
      <c r="D38" s="435">
        <v>0</v>
      </c>
      <c r="E38" s="435">
        <v>0</v>
      </c>
      <c r="F38" s="435">
        <v>0</v>
      </c>
      <c r="G38" s="435">
        <v>0</v>
      </c>
    </row>
    <row r="39" spans="1:10" ht="17.25" customHeight="1" x14ac:dyDescent="0.3">
      <c r="A39" s="49" t="s">
        <v>455</v>
      </c>
      <c r="B39" s="435">
        <v>0</v>
      </c>
      <c r="C39" s="435">
        <v>4</v>
      </c>
      <c r="D39" s="435">
        <v>0</v>
      </c>
      <c r="E39" s="435">
        <v>12</v>
      </c>
      <c r="F39" s="435">
        <v>0</v>
      </c>
      <c r="G39" s="435">
        <v>0</v>
      </c>
    </row>
    <row r="40" spans="1:10" ht="6.75" customHeight="1" x14ac:dyDescent="0.3">
      <c r="A40" s="433"/>
      <c r="B40" s="434"/>
      <c r="C40" s="434"/>
      <c r="D40" s="434"/>
      <c r="E40" s="434"/>
      <c r="F40" s="434"/>
      <c r="G40" s="434"/>
    </row>
    <row r="41" spans="1:10" ht="6.75" customHeight="1" x14ac:dyDescent="0.3">
      <c r="A41" s="513"/>
      <c r="B41" s="514"/>
      <c r="C41" s="514"/>
      <c r="D41" s="514"/>
      <c r="E41" s="514"/>
      <c r="F41" s="514"/>
      <c r="G41" s="514"/>
    </row>
    <row r="42" spans="1:10" ht="17.25" customHeight="1" x14ac:dyDescent="0.3">
      <c r="A42" s="433" t="s">
        <v>111</v>
      </c>
      <c r="B42" s="434">
        <f t="shared" ref="B42:G42" si="1">SUM(B43:B57)</f>
        <v>632</v>
      </c>
      <c r="C42" s="434">
        <f t="shared" si="1"/>
        <v>552</v>
      </c>
      <c r="D42" s="434">
        <f t="shared" si="1"/>
        <v>638</v>
      </c>
      <c r="E42" s="434">
        <f t="shared" si="1"/>
        <v>617</v>
      </c>
      <c r="F42" s="434">
        <f t="shared" si="1"/>
        <v>433</v>
      </c>
      <c r="G42" s="434">
        <f t="shared" si="1"/>
        <v>588</v>
      </c>
    </row>
    <row r="43" spans="1:10" ht="17.25" customHeight="1" x14ac:dyDescent="0.3">
      <c r="A43" s="49" t="s">
        <v>521</v>
      </c>
      <c r="B43" s="435">
        <f t="shared" ref="B43:B57" si="2">SUM(B8,B25)</f>
        <v>0</v>
      </c>
      <c r="C43" s="435">
        <f>SUM(C8+C25)</f>
        <v>0</v>
      </c>
      <c r="D43" s="435">
        <f>SUM(D8+D25)</f>
        <v>1</v>
      </c>
      <c r="E43" s="435">
        <f>SUM(E8+E25)</f>
        <v>0</v>
      </c>
      <c r="F43" s="435">
        <f>SUM(F8+F25)</f>
        <v>0</v>
      </c>
      <c r="G43" s="435">
        <f>SUM(G8+G25)</f>
        <v>0</v>
      </c>
      <c r="J43" s="437"/>
    </row>
    <row r="44" spans="1:10" ht="17.25" customHeight="1" x14ac:dyDescent="0.3">
      <c r="A44" s="49" t="s">
        <v>49</v>
      </c>
      <c r="B44" s="435">
        <f t="shared" si="2"/>
        <v>11</v>
      </c>
      <c r="C44" s="435">
        <f t="shared" ref="C44:G57" si="3">SUM(C9+C26)</f>
        <v>7</v>
      </c>
      <c r="D44" s="435">
        <f t="shared" si="3"/>
        <v>5</v>
      </c>
      <c r="E44" s="435">
        <f t="shared" si="3"/>
        <v>7</v>
      </c>
      <c r="F44" s="435">
        <f t="shared" si="3"/>
        <v>3</v>
      </c>
      <c r="G44" s="435">
        <f t="shared" si="3"/>
        <v>5</v>
      </c>
      <c r="I44" s="437"/>
      <c r="J44" s="437"/>
    </row>
    <row r="45" spans="1:10" ht="17.25" customHeight="1" x14ac:dyDescent="0.3">
      <c r="A45" s="49" t="s">
        <v>50</v>
      </c>
      <c r="B45" s="435">
        <f t="shared" si="2"/>
        <v>65</v>
      </c>
      <c r="C45" s="435">
        <f t="shared" si="3"/>
        <v>35</v>
      </c>
      <c r="D45" s="435">
        <f t="shared" si="3"/>
        <v>54</v>
      </c>
      <c r="E45" s="435">
        <f t="shared" si="3"/>
        <v>47</v>
      </c>
      <c r="F45" s="435">
        <f t="shared" si="3"/>
        <v>37</v>
      </c>
      <c r="G45" s="435">
        <f t="shared" si="3"/>
        <v>30</v>
      </c>
      <c r="H45" s="437">
        <f>SUM(G45:G50)</f>
        <v>531</v>
      </c>
      <c r="I45" s="437"/>
      <c r="J45" s="437"/>
    </row>
    <row r="46" spans="1:10" ht="17.25" customHeight="1" x14ac:dyDescent="0.3">
      <c r="A46" s="49" t="s">
        <v>51</v>
      </c>
      <c r="B46" s="435">
        <f t="shared" si="2"/>
        <v>111</v>
      </c>
      <c r="C46" s="435">
        <f t="shared" si="3"/>
        <v>95</v>
      </c>
      <c r="D46" s="435">
        <f t="shared" si="3"/>
        <v>123</v>
      </c>
      <c r="E46" s="435">
        <f t="shared" si="3"/>
        <v>124</v>
      </c>
      <c r="F46" s="435">
        <f t="shared" si="3"/>
        <v>66</v>
      </c>
      <c r="G46" s="435">
        <f t="shared" si="3"/>
        <v>98</v>
      </c>
      <c r="I46" s="437"/>
      <c r="J46" s="437"/>
    </row>
    <row r="47" spans="1:10" ht="17.25" customHeight="1" x14ac:dyDescent="0.3">
      <c r="A47" s="49" t="s">
        <v>52</v>
      </c>
      <c r="B47" s="435">
        <f t="shared" si="2"/>
        <v>134</v>
      </c>
      <c r="C47" s="435">
        <f t="shared" si="3"/>
        <v>125</v>
      </c>
      <c r="D47" s="435">
        <f t="shared" si="3"/>
        <v>139</v>
      </c>
      <c r="E47" s="435">
        <f t="shared" si="3"/>
        <v>140</v>
      </c>
      <c r="F47" s="435">
        <f t="shared" si="3"/>
        <v>84</v>
      </c>
      <c r="G47" s="435">
        <f t="shared" si="3"/>
        <v>143</v>
      </c>
      <c r="I47" s="437"/>
    </row>
    <row r="48" spans="1:10" ht="17.25" customHeight="1" x14ac:dyDescent="0.3">
      <c r="A48" s="49" t="s">
        <v>53</v>
      </c>
      <c r="B48" s="435">
        <f t="shared" si="2"/>
        <v>131</v>
      </c>
      <c r="C48" s="435">
        <f t="shared" si="3"/>
        <v>109</v>
      </c>
      <c r="D48" s="435">
        <f t="shared" si="3"/>
        <v>118</v>
      </c>
      <c r="E48" s="435">
        <f t="shared" si="3"/>
        <v>109</v>
      </c>
      <c r="F48" s="435">
        <f t="shared" si="3"/>
        <v>87</v>
      </c>
      <c r="G48" s="435">
        <f t="shared" si="3"/>
        <v>125</v>
      </c>
      <c r="J48" s="437"/>
    </row>
    <row r="49" spans="1:9" ht="17.25" customHeight="1" x14ac:dyDescent="0.3">
      <c r="A49" s="49" t="s">
        <v>54</v>
      </c>
      <c r="B49" s="435">
        <f t="shared" si="2"/>
        <v>80</v>
      </c>
      <c r="C49" s="435">
        <f t="shared" si="3"/>
        <v>69</v>
      </c>
      <c r="D49" s="435">
        <f t="shared" si="3"/>
        <v>82</v>
      </c>
      <c r="E49" s="435">
        <f t="shared" si="3"/>
        <v>85</v>
      </c>
      <c r="F49" s="435">
        <f t="shared" si="3"/>
        <v>66</v>
      </c>
      <c r="G49" s="435">
        <f t="shared" si="3"/>
        <v>89</v>
      </c>
    </row>
    <row r="50" spans="1:9" ht="17.25" customHeight="1" x14ac:dyDescent="0.3">
      <c r="A50" s="49" t="s">
        <v>55</v>
      </c>
      <c r="B50" s="435">
        <f t="shared" si="2"/>
        <v>61</v>
      </c>
      <c r="C50" s="435">
        <f t="shared" si="3"/>
        <v>43</v>
      </c>
      <c r="D50" s="435">
        <f t="shared" si="3"/>
        <v>53</v>
      </c>
      <c r="E50" s="435">
        <f t="shared" si="3"/>
        <v>43</v>
      </c>
      <c r="F50" s="435">
        <f t="shared" si="3"/>
        <v>47</v>
      </c>
      <c r="G50" s="435">
        <f t="shared" si="3"/>
        <v>46</v>
      </c>
    </row>
    <row r="51" spans="1:9" ht="17.25" customHeight="1" x14ac:dyDescent="0.3">
      <c r="A51" s="49" t="s">
        <v>62</v>
      </c>
      <c r="B51" s="435">
        <f t="shared" si="2"/>
        <v>24</v>
      </c>
      <c r="C51" s="435">
        <f t="shared" si="3"/>
        <v>29</v>
      </c>
      <c r="D51" s="435">
        <f t="shared" si="3"/>
        <v>32</v>
      </c>
      <c r="E51" s="435">
        <f t="shared" si="3"/>
        <v>24</v>
      </c>
      <c r="F51" s="435">
        <f t="shared" si="3"/>
        <v>13</v>
      </c>
      <c r="G51" s="435">
        <f t="shared" si="3"/>
        <v>30</v>
      </c>
      <c r="H51" s="437">
        <f>SUM(G51:G56)</f>
        <v>49</v>
      </c>
    </row>
    <row r="52" spans="1:9" ht="17.25" customHeight="1" x14ac:dyDescent="0.3">
      <c r="A52" s="49" t="s">
        <v>522</v>
      </c>
      <c r="B52" s="435">
        <f t="shared" si="2"/>
        <v>8</v>
      </c>
      <c r="C52" s="435">
        <f t="shared" si="3"/>
        <v>9</v>
      </c>
      <c r="D52" s="435">
        <f t="shared" si="3"/>
        <v>18</v>
      </c>
      <c r="E52" s="435">
        <f t="shared" si="3"/>
        <v>13</v>
      </c>
      <c r="F52" s="435">
        <f t="shared" si="3"/>
        <v>13</v>
      </c>
      <c r="G52" s="435">
        <f t="shared" si="3"/>
        <v>8</v>
      </c>
    </row>
    <row r="53" spans="1:9" ht="17.25" customHeight="1" x14ac:dyDescent="0.3">
      <c r="A53" s="49" t="s">
        <v>523</v>
      </c>
      <c r="B53" s="435">
        <f t="shared" si="2"/>
        <v>5</v>
      </c>
      <c r="C53" s="435">
        <f t="shared" si="3"/>
        <v>14</v>
      </c>
      <c r="D53" s="435">
        <f t="shared" si="3"/>
        <v>9</v>
      </c>
      <c r="E53" s="435">
        <f t="shared" si="3"/>
        <v>4</v>
      </c>
      <c r="F53" s="435">
        <f t="shared" si="3"/>
        <v>8</v>
      </c>
      <c r="G53" s="435">
        <f t="shared" si="3"/>
        <v>8</v>
      </c>
    </row>
    <row r="54" spans="1:9" ht="17.25" customHeight="1" x14ac:dyDescent="0.3">
      <c r="A54" s="49" t="s">
        <v>524</v>
      </c>
      <c r="B54" s="435">
        <f t="shared" si="2"/>
        <v>0</v>
      </c>
      <c r="C54" s="435">
        <f t="shared" si="3"/>
        <v>0</v>
      </c>
      <c r="D54" s="435">
        <f t="shared" si="3"/>
        <v>3</v>
      </c>
      <c r="E54" s="435">
        <f t="shared" si="3"/>
        <v>0</v>
      </c>
      <c r="F54" s="435">
        <f t="shared" si="3"/>
        <v>4</v>
      </c>
      <c r="G54" s="435">
        <f t="shared" si="3"/>
        <v>3</v>
      </c>
    </row>
    <row r="55" spans="1:9" ht="17.25" customHeight="1" x14ac:dyDescent="0.3">
      <c r="A55" s="49" t="s">
        <v>525</v>
      </c>
      <c r="B55" s="435">
        <f t="shared" si="2"/>
        <v>1</v>
      </c>
      <c r="C55" s="435">
        <f t="shared" si="3"/>
        <v>1</v>
      </c>
      <c r="D55" s="435">
        <f t="shared" si="3"/>
        <v>0</v>
      </c>
      <c r="E55" s="435">
        <f t="shared" si="3"/>
        <v>0</v>
      </c>
      <c r="F55" s="435">
        <f t="shared" si="3"/>
        <v>1</v>
      </c>
      <c r="G55" s="435">
        <f t="shared" si="3"/>
        <v>0</v>
      </c>
    </row>
    <row r="56" spans="1:9" ht="17.25" customHeight="1" x14ac:dyDescent="0.3">
      <c r="A56" s="49" t="s">
        <v>526</v>
      </c>
      <c r="B56" s="435">
        <f t="shared" si="2"/>
        <v>0</v>
      </c>
      <c r="C56" s="435">
        <f t="shared" si="3"/>
        <v>1</v>
      </c>
      <c r="D56" s="435">
        <f t="shared" si="3"/>
        <v>1</v>
      </c>
      <c r="E56" s="435">
        <f t="shared" si="3"/>
        <v>0</v>
      </c>
      <c r="F56" s="435">
        <f t="shared" si="3"/>
        <v>0</v>
      </c>
      <c r="G56" s="435">
        <f t="shared" si="3"/>
        <v>0</v>
      </c>
    </row>
    <row r="57" spans="1:9" ht="17.25" customHeight="1" x14ac:dyDescent="0.3">
      <c r="A57" s="49" t="s">
        <v>455</v>
      </c>
      <c r="B57" s="435">
        <f t="shared" si="2"/>
        <v>1</v>
      </c>
      <c r="C57" s="435">
        <f t="shared" si="3"/>
        <v>15</v>
      </c>
      <c r="D57" s="435">
        <f t="shared" si="3"/>
        <v>0</v>
      </c>
      <c r="E57" s="435">
        <f t="shared" si="3"/>
        <v>21</v>
      </c>
      <c r="F57" s="435">
        <f t="shared" si="3"/>
        <v>4</v>
      </c>
      <c r="G57" s="435">
        <f t="shared" si="3"/>
        <v>3</v>
      </c>
    </row>
    <row r="58" spans="1:9" s="348" customFormat="1" ht="7.5" customHeight="1" x14ac:dyDescent="0.35">
      <c r="A58" s="515"/>
      <c r="B58" s="412"/>
      <c r="C58" s="412"/>
      <c r="D58" s="412"/>
      <c r="E58" s="516"/>
      <c r="F58" s="516"/>
      <c r="G58" s="516"/>
      <c r="I58" s="209"/>
    </row>
    <row r="59" spans="1:9" s="348" customFormat="1" ht="14.1" customHeight="1" x14ac:dyDescent="0.35">
      <c r="A59" s="496"/>
      <c r="B59" s="274"/>
      <c r="C59" s="274"/>
      <c r="D59" s="274"/>
      <c r="E59" s="274"/>
      <c r="F59" s="15"/>
      <c r="G59" s="15"/>
      <c r="I59" s="209"/>
    </row>
    <row r="60" spans="1:9" s="348" customFormat="1" ht="14.1" customHeight="1" x14ac:dyDescent="0.35">
      <c r="A60" s="496"/>
      <c r="F60" s="501"/>
      <c r="G60" s="501" t="s">
        <v>498</v>
      </c>
      <c r="I60" s="209"/>
    </row>
    <row r="61" spans="1:9" s="348" customFormat="1" ht="14.1" customHeight="1" x14ac:dyDescent="0.35">
      <c r="A61" s="496"/>
      <c r="B61" s="274"/>
      <c r="C61" s="274"/>
      <c r="D61" s="274"/>
      <c r="E61" s="274"/>
      <c r="F61" s="15"/>
      <c r="G61" s="15" t="s">
        <v>499</v>
      </c>
      <c r="I61" s="209"/>
    </row>
    <row r="63" spans="1:9" ht="17.399999999999999" x14ac:dyDescent="0.35">
      <c r="C63" s="454"/>
      <c r="D63" s="454"/>
      <c r="E63" s="454"/>
      <c r="F63" s="454"/>
      <c r="G63" s="454"/>
      <c r="I63" s="348"/>
    </row>
    <row r="64" spans="1:9" ht="17.399999999999999" x14ac:dyDescent="0.35">
      <c r="A64" s="517"/>
      <c r="D64" s="322"/>
      <c r="E64" s="454"/>
      <c r="F64" s="454"/>
      <c r="G64" s="454"/>
      <c r="I64" s="348"/>
    </row>
    <row r="65" spans="1:9" ht="17.399999999999999" x14ac:dyDescent="0.35">
      <c r="A65" s="517"/>
      <c r="D65" s="322"/>
      <c r="E65" s="454"/>
      <c r="F65" s="454"/>
      <c r="G65" s="454"/>
      <c r="I65" s="348"/>
    </row>
    <row r="66" spans="1:9" ht="17.399999999999999" x14ac:dyDescent="0.35">
      <c r="A66" s="517"/>
      <c r="D66" s="322"/>
      <c r="E66" s="454"/>
      <c r="F66" s="454"/>
      <c r="G66" s="454"/>
      <c r="I66" s="348"/>
    </row>
    <row r="67" spans="1:9" ht="16.8" x14ac:dyDescent="0.3">
      <c r="A67" s="517"/>
      <c r="D67" s="322"/>
      <c r="E67" s="454"/>
      <c r="F67" s="454"/>
      <c r="G67" s="454"/>
    </row>
    <row r="68" spans="1:9" ht="16.8" x14ac:dyDescent="0.3">
      <c r="A68" s="517"/>
      <c r="D68" s="322"/>
      <c r="E68" s="454"/>
      <c r="F68" s="454"/>
      <c r="G68" s="454"/>
    </row>
    <row r="70" spans="1:9" ht="16.8" x14ac:dyDescent="0.3">
      <c r="A70" s="517"/>
    </row>
    <row r="71" spans="1:9" ht="16.8" x14ac:dyDescent="0.3">
      <c r="A71" s="517"/>
    </row>
    <row r="72" spans="1:9" ht="16.8" x14ac:dyDescent="0.3">
      <c r="A72" s="517"/>
    </row>
    <row r="73" spans="1:9" ht="16.8" x14ac:dyDescent="0.3">
      <c r="A73" s="517"/>
    </row>
  </sheetData>
  <sheetProtection selectLockedCells="1" selectUnlockedCells="1"/>
  <mergeCells count="1">
    <mergeCell ref="B4:G4"/>
  </mergeCells>
  <printOptions horizontalCentered="1"/>
  <pageMargins left="0.7" right="0.7" top="0.75" bottom="0.75" header="0.3" footer="0.3"/>
  <pageSetup paperSize="9" scale="70" firstPageNumber="71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  <pageSetUpPr fitToPage="1"/>
  </sheetPr>
  <dimension ref="A1:J56"/>
  <sheetViews>
    <sheetView view="pageBreakPreview" topLeftCell="A8" zoomScale="70" zoomScaleSheetLayoutView="70" workbookViewId="0">
      <selection activeCell="G34" sqref="G34"/>
    </sheetView>
  </sheetViews>
  <sheetFormatPr defaultColWidth="11.44140625" defaultRowHeight="17.399999999999999" x14ac:dyDescent="0.35"/>
  <cols>
    <col min="1" max="1" width="19.44140625" style="1" customWidth="1"/>
    <col min="2" max="2" width="22.44140625" style="1" customWidth="1"/>
    <col min="3" max="7" width="11.109375" style="4" customWidth="1"/>
    <col min="8" max="8" width="11.109375" style="159" customWidth="1"/>
    <col min="9" max="16384" width="11.44140625" style="1"/>
  </cols>
  <sheetData>
    <row r="1" spans="1:9" ht="18" customHeight="1" x14ac:dyDescent="0.35">
      <c r="A1" s="27" t="s">
        <v>137</v>
      </c>
      <c r="B1" s="69" t="s">
        <v>158</v>
      </c>
      <c r="C1" s="29"/>
      <c r="D1" s="30"/>
      <c r="E1" s="30"/>
      <c r="F1" s="30"/>
      <c r="G1" s="30"/>
      <c r="H1" s="157"/>
    </row>
    <row r="2" spans="1:9" ht="18" customHeight="1" x14ac:dyDescent="0.35">
      <c r="A2" s="31" t="s">
        <v>138</v>
      </c>
      <c r="B2" s="32" t="s">
        <v>159</v>
      </c>
      <c r="C2" s="29"/>
      <c r="D2" s="33"/>
      <c r="E2" s="33"/>
      <c r="F2" s="33"/>
      <c r="G2" s="33"/>
      <c r="H2" s="157"/>
    </row>
    <row r="3" spans="1:9" ht="21.75" customHeight="1" x14ac:dyDescent="0.35">
      <c r="A3" s="34"/>
      <c r="B3" s="34"/>
      <c r="C3" s="29"/>
      <c r="D3" s="29"/>
      <c r="E3" s="35"/>
      <c r="F3" s="65"/>
      <c r="G3" s="68"/>
      <c r="H3" s="165"/>
    </row>
    <row r="4" spans="1:9" ht="18" customHeight="1" x14ac:dyDescent="0.3">
      <c r="A4" s="36" t="s">
        <v>58</v>
      </c>
      <c r="B4" s="37" t="s">
        <v>5</v>
      </c>
      <c r="C4" s="203" t="s">
        <v>219</v>
      </c>
      <c r="D4" s="203"/>
      <c r="E4" s="203"/>
      <c r="F4" s="203"/>
      <c r="G4" s="203"/>
      <c r="H4" s="203"/>
    </row>
    <row r="5" spans="1:9" ht="18" customHeight="1" x14ac:dyDescent="0.3">
      <c r="A5" s="38" t="s">
        <v>59</v>
      </c>
      <c r="B5" s="39" t="s">
        <v>7</v>
      </c>
      <c r="C5" s="64">
        <v>2017</v>
      </c>
      <c r="D5" s="64">
        <v>2018</v>
      </c>
      <c r="E5" s="64">
        <v>2019</v>
      </c>
      <c r="F5" s="64">
        <v>2020</v>
      </c>
      <c r="G5" s="64">
        <v>2021</v>
      </c>
      <c r="H5" s="64">
        <v>2022</v>
      </c>
    </row>
    <row r="6" spans="1:9" ht="7.5" customHeight="1" x14ac:dyDescent="0.35">
      <c r="A6" s="40"/>
      <c r="B6" s="34"/>
      <c r="C6" s="41"/>
      <c r="D6" s="41"/>
      <c r="E6" s="41"/>
      <c r="F6" s="41"/>
      <c r="G6" s="41"/>
      <c r="H6" s="159">
        <v>1</v>
      </c>
    </row>
    <row r="7" spans="1:9" ht="18" customHeight="1" x14ac:dyDescent="0.3">
      <c r="A7" s="42" t="s">
        <v>60</v>
      </c>
      <c r="B7" s="42" t="s">
        <v>108</v>
      </c>
      <c r="C7" s="43">
        <f t="shared" ref="C7:H7" si="0">SUM(C8:C9)</f>
        <v>26</v>
      </c>
      <c r="D7" s="43">
        <f t="shared" si="0"/>
        <v>13</v>
      </c>
      <c r="E7" s="43">
        <f t="shared" si="0"/>
        <v>22</v>
      </c>
      <c r="F7" s="43">
        <f t="shared" si="0"/>
        <v>23</v>
      </c>
      <c r="G7" s="43">
        <f t="shared" si="0"/>
        <v>41</v>
      </c>
      <c r="H7" s="150">
        <f t="shared" si="0"/>
        <v>93</v>
      </c>
    </row>
    <row r="8" spans="1:9" ht="18" customHeight="1" x14ac:dyDescent="0.35">
      <c r="A8" s="32" t="s">
        <v>61</v>
      </c>
      <c r="B8" s="32" t="s">
        <v>118</v>
      </c>
      <c r="C8" s="43">
        <v>17</v>
      </c>
      <c r="D8" s="43">
        <v>6</v>
      </c>
      <c r="E8" s="43">
        <v>14</v>
      </c>
      <c r="F8" s="43">
        <v>10</v>
      </c>
      <c r="G8" s="43">
        <v>23</v>
      </c>
      <c r="H8" s="159">
        <v>45</v>
      </c>
    </row>
    <row r="9" spans="1:9" ht="18" customHeight="1" x14ac:dyDescent="0.35">
      <c r="A9" s="42"/>
      <c r="B9" s="42" t="s">
        <v>110</v>
      </c>
      <c r="C9" s="43">
        <v>9</v>
      </c>
      <c r="D9" s="43">
        <v>7</v>
      </c>
      <c r="E9" s="43">
        <v>8</v>
      </c>
      <c r="F9" s="43">
        <v>13</v>
      </c>
      <c r="G9" s="43">
        <v>18</v>
      </c>
      <c r="H9" s="159">
        <v>48</v>
      </c>
    </row>
    <row r="10" spans="1:9" ht="18" customHeight="1" x14ac:dyDescent="0.35">
      <c r="A10" s="42"/>
      <c r="B10" s="32"/>
      <c r="C10" s="54"/>
      <c r="D10" s="54"/>
      <c r="E10" s="54"/>
      <c r="F10" s="54"/>
      <c r="G10" s="54"/>
      <c r="I10" s="109"/>
    </row>
    <row r="11" spans="1:9" ht="18" customHeight="1" x14ac:dyDescent="0.3">
      <c r="A11" s="42" t="s">
        <v>50</v>
      </c>
      <c r="B11" s="42" t="s">
        <v>108</v>
      </c>
      <c r="C11" s="43">
        <f t="shared" ref="C11:H11" si="1">SUM(C12:C13)</f>
        <v>347</v>
      </c>
      <c r="D11" s="43">
        <f t="shared" si="1"/>
        <v>366</v>
      </c>
      <c r="E11" s="43">
        <f t="shared" si="1"/>
        <v>378</v>
      </c>
      <c r="F11" s="43">
        <f t="shared" si="1"/>
        <v>392</v>
      </c>
      <c r="G11" s="43">
        <f t="shared" si="1"/>
        <v>428</v>
      </c>
      <c r="H11" s="150">
        <f t="shared" si="1"/>
        <v>449</v>
      </c>
      <c r="I11" s="17"/>
    </row>
    <row r="12" spans="1:9" ht="18" customHeight="1" x14ac:dyDescent="0.35">
      <c r="A12" s="32"/>
      <c r="B12" s="32" t="s">
        <v>118</v>
      </c>
      <c r="C12" s="43">
        <v>177</v>
      </c>
      <c r="D12" s="43">
        <v>183</v>
      </c>
      <c r="E12" s="43">
        <v>193</v>
      </c>
      <c r="F12" s="43">
        <v>195</v>
      </c>
      <c r="G12" s="43">
        <v>219</v>
      </c>
      <c r="H12" s="159">
        <v>249</v>
      </c>
      <c r="I12" s="17"/>
    </row>
    <row r="13" spans="1:9" ht="18" customHeight="1" x14ac:dyDescent="0.35">
      <c r="A13" s="42"/>
      <c r="B13" s="42" t="s">
        <v>110</v>
      </c>
      <c r="C13" s="43">
        <v>170</v>
      </c>
      <c r="D13" s="43">
        <v>183</v>
      </c>
      <c r="E13" s="43">
        <v>185</v>
      </c>
      <c r="F13" s="43">
        <v>197</v>
      </c>
      <c r="G13" s="43">
        <v>209</v>
      </c>
      <c r="H13" s="159">
        <v>200</v>
      </c>
    </row>
    <row r="14" spans="1:9" ht="18" customHeight="1" x14ac:dyDescent="0.35">
      <c r="A14" s="42"/>
      <c r="B14" s="32"/>
      <c r="C14" s="54"/>
      <c r="D14" s="54"/>
      <c r="E14" s="54"/>
      <c r="F14" s="54"/>
      <c r="G14" s="54"/>
    </row>
    <row r="15" spans="1:9" ht="18" customHeight="1" x14ac:dyDescent="0.3">
      <c r="A15" s="42" t="s">
        <v>51</v>
      </c>
      <c r="B15" s="42" t="s">
        <v>108</v>
      </c>
      <c r="C15" s="43">
        <f t="shared" ref="C15:H15" si="2">SUM(C16:C17)</f>
        <v>1544</v>
      </c>
      <c r="D15" s="43">
        <f t="shared" si="2"/>
        <v>1343</v>
      </c>
      <c r="E15" s="43">
        <f t="shared" si="2"/>
        <v>1351</v>
      </c>
      <c r="F15" s="43">
        <f t="shared" si="2"/>
        <v>1460</v>
      </c>
      <c r="G15" s="43">
        <f t="shared" si="2"/>
        <v>1554</v>
      </c>
      <c r="H15" s="150">
        <f t="shared" si="2"/>
        <v>1526</v>
      </c>
      <c r="I15" s="197">
        <f>SUM(H7+H11+H15)</f>
        <v>2068</v>
      </c>
    </row>
    <row r="16" spans="1:9" ht="18" customHeight="1" x14ac:dyDescent="0.35">
      <c r="A16" s="32"/>
      <c r="B16" s="32" t="s">
        <v>118</v>
      </c>
      <c r="C16" s="43">
        <v>820</v>
      </c>
      <c r="D16" s="43">
        <v>704</v>
      </c>
      <c r="E16" s="43">
        <v>705</v>
      </c>
      <c r="F16" s="43">
        <v>751</v>
      </c>
      <c r="G16" s="43">
        <v>825</v>
      </c>
      <c r="H16" s="159">
        <v>826</v>
      </c>
    </row>
    <row r="17" spans="1:10" ht="18" customHeight="1" x14ac:dyDescent="0.35">
      <c r="A17" s="42"/>
      <c r="B17" s="42" t="s">
        <v>110</v>
      </c>
      <c r="C17" s="43">
        <v>724</v>
      </c>
      <c r="D17" s="43">
        <v>639</v>
      </c>
      <c r="E17" s="43">
        <v>646</v>
      </c>
      <c r="F17" s="43">
        <v>709</v>
      </c>
      <c r="G17" s="43">
        <v>729</v>
      </c>
      <c r="H17" s="159">
        <v>700</v>
      </c>
    </row>
    <row r="18" spans="1:10" ht="18" customHeight="1" x14ac:dyDescent="0.35">
      <c r="A18" s="32"/>
      <c r="B18" s="42"/>
      <c r="C18" s="43"/>
      <c r="D18" s="43"/>
      <c r="E18" s="43"/>
      <c r="F18" s="43"/>
      <c r="G18" s="43"/>
    </row>
    <row r="19" spans="1:10" ht="18" customHeight="1" x14ac:dyDescent="0.3">
      <c r="A19" s="42" t="s">
        <v>52</v>
      </c>
      <c r="B19" s="42" t="s">
        <v>108</v>
      </c>
      <c r="C19" s="43">
        <f t="shared" ref="C19:H19" si="3">SUM(C20:C21)</f>
        <v>1971</v>
      </c>
      <c r="D19" s="43">
        <f t="shared" si="3"/>
        <v>1880</v>
      </c>
      <c r="E19" s="43">
        <f t="shared" si="3"/>
        <v>1877</v>
      </c>
      <c r="F19" s="43">
        <f t="shared" si="3"/>
        <v>1981</v>
      </c>
      <c r="G19" s="43">
        <f t="shared" si="3"/>
        <v>2060</v>
      </c>
      <c r="H19" s="150">
        <f t="shared" si="3"/>
        <v>1864</v>
      </c>
      <c r="J19" s="1">
        <f>SUM(H19/H48*100)</f>
        <v>29.804924848097219</v>
      </c>
    </row>
    <row r="20" spans="1:10" ht="18" customHeight="1" x14ac:dyDescent="0.35">
      <c r="A20" s="32"/>
      <c r="B20" s="32" t="s">
        <v>118</v>
      </c>
      <c r="C20" s="43">
        <v>1024</v>
      </c>
      <c r="D20" s="43">
        <v>1004</v>
      </c>
      <c r="E20" s="43">
        <v>1016</v>
      </c>
      <c r="F20" s="43">
        <v>1032</v>
      </c>
      <c r="G20" s="43">
        <v>1046</v>
      </c>
      <c r="H20" s="159">
        <v>949</v>
      </c>
    </row>
    <row r="21" spans="1:10" ht="18" customHeight="1" x14ac:dyDescent="0.35">
      <c r="A21" s="32"/>
      <c r="B21" s="42" t="s">
        <v>110</v>
      </c>
      <c r="C21" s="43">
        <v>947</v>
      </c>
      <c r="D21" s="43">
        <v>876</v>
      </c>
      <c r="E21" s="43">
        <v>861</v>
      </c>
      <c r="F21" s="43">
        <v>949</v>
      </c>
      <c r="G21" s="43">
        <v>1014</v>
      </c>
      <c r="H21" s="159">
        <v>915</v>
      </c>
    </row>
    <row r="22" spans="1:10" ht="18" customHeight="1" x14ac:dyDescent="0.35">
      <c r="A22" s="48"/>
      <c r="B22" s="32"/>
      <c r="C22" s="54"/>
      <c r="D22" s="54"/>
      <c r="E22" s="54"/>
      <c r="F22" s="54"/>
      <c r="G22" s="54"/>
    </row>
    <row r="23" spans="1:10" ht="18" customHeight="1" x14ac:dyDescent="0.3">
      <c r="A23" s="42" t="s">
        <v>53</v>
      </c>
      <c r="B23" s="42" t="s">
        <v>108</v>
      </c>
      <c r="C23" s="43">
        <f t="shared" ref="C23:H23" si="4">SUM(C24:C25)</f>
        <v>1267</v>
      </c>
      <c r="D23" s="43">
        <f t="shared" si="4"/>
        <v>1289</v>
      </c>
      <c r="E23" s="43">
        <f t="shared" si="4"/>
        <v>1263</v>
      </c>
      <c r="F23" s="43">
        <f t="shared" si="4"/>
        <v>1308</v>
      </c>
      <c r="G23" s="43">
        <f t="shared" si="4"/>
        <v>1353</v>
      </c>
      <c r="H23" s="150">
        <f t="shared" si="4"/>
        <v>1191</v>
      </c>
      <c r="J23" s="1">
        <f>SUM(H23/H48*100)</f>
        <v>19.043811960345376</v>
      </c>
    </row>
    <row r="24" spans="1:10" ht="18" customHeight="1" x14ac:dyDescent="0.35">
      <c r="A24" s="32"/>
      <c r="B24" s="32" t="s">
        <v>118</v>
      </c>
      <c r="C24" s="43">
        <v>641</v>
      </c>
      <c r="D24" s="43">
        <v>652</v>
      </c>
      <c r="E24" s="43">
        <v>598</v>
      </c>
      <c r="F24" s="43">
        <v>706</v>
      </c>
      <c r="G24" s="43">
        <v>702</v>
      </c>
      <c r="H24" s="159">
        <v>594</v>
      </c>
    </row>
    <row r="25" spans="1:10" ht="18" customHeight="1" x14ac:dyDescent="0.35">
      <c r="A25" s="42"/>
      <c r="B25" s="42" t="s">
        <v>110</v>
      </c>
      <c r="C25" s="43">
        <v>626</v>
      </c>
      <c r="D25" s="43">
        <v>637</v>
      </c>
      <c r="E25" s="43">
        <v>665</v>
      </c>
      <c r="F25" s="43">
        <v>602</v>
      </c>
      <c r="G25" s="43">
        <v>651</v>
      </c>
      <c r="H25" s="159">
        <v>597</v>
      </c>
    </row>
    <row r="26" spans="1:10" ht="18" customHeight="1" x14ac:dyDescent="0.35">
      <c r="A26" s="42"/>
      <c r="B26" s="32"/>
      <c r="C26" s="54"/>
      <c r="D26" s="54"/>
      <c r="E26" s="54"/>
      <c r="F26" s="54"/>
      <c r="G26" s="54"/>
    </row>
    <row r="27" spans="1:10" ht="18" customHeight="1" x14ac:dyDescent="0.3">
      <c r="A27" s="42" t="s">
        <v>54</v>
      </c>
      <c r="B27" s="42" t="s">
        <v>108</v>
      </c>
      <c r="C27" s="43">
        <f t="shared" ref="C27:H27" si="5">SUM(C28:C29)</f>
        <v>574</v>
      </c>
      <c r="D27" s="43">
        <f t="shared" si="5"/>
        <v>572</v>
      </c>
      <c r="E27" s="43">
        <f t="shared" si="5"/>
        <v>596</v>
      </c>
      <c r="F27" s="43">
        <f t="shared" si="5"/>
        <v>614</v>
      </c>
      <c r="G27" s="43">
        <f t="shared" si="5"/>
        <v>620</v>
      </c>
      <c r="H27" s="150">
        <f t="shared" si="5"/>
        <v>557</v>
      </c>
      <c r="I27" s="197">
        <f>SUM(H19+H23+H27)</f>
        <v>3612</v>
      </c>
      <c r="J27" s="1">
        <f>SUM(H27/H48*100)</f>
        <v>8.906299968020468</v>
      </c>
    </row>
    <row r="28" spans="1:10" ht="18" customHeight="1" x14ac:dyDescent="0.35">
      <c r="A28" s="32"/>
      <c r="B28" s="32" t="s">
        <v>118</v>
      </c>
      <c r="C28" s="43">
        <v>305</v>
      </c>
      <c r="D28" s="43">
        <v>293</v>
      </c>
      <c r="E28" s="43">
        <v>309</v>
      </c>
      <c r="F28" s="43">
        <v>315</v>
      </c>
      <c r="G28" s="43">
        <v>313</v>
      </c>
      <c r="H28" s="159">
        <v>280</v>
      </c>
      <c r="J28" s="1" t="s">
        <v>238</v>
      </c>
    </row>
    <row r="29" spans="1:10" ht="18" customHeight="1" x14ac:dyDescent="0.35">
      <c r="A29" s="42"/>
      <c r="B29" s="42" t="s">
        <v>110</v>
      </c>
      <c r="C29" s="43">
        <v>269</v>
      </c>
      <c r="D29" s="43">
        <v>279</v>
      </c>
      <c r="E29" s="43">
        <v>287</v>
      </c>
      <c r="F29" s="43">
        <v>299</v>
      </c>
      <c r="G29" s="43">
        <v>307</v>
      </c>
      <c r="H29" s="159">
        <v>277</v>
      </c>
    </row>
    <row r="30" spans="1:10" ht="18" customHeight="1" x14ac:dyDescent="0.35">
      <c r="A30" s="42"/>
      <c r="B30" s="32"/>
      <c r="C30" s="54"/>
      <c r="D30" s="54"/>
      <c r="E30" s="54"/>
      <c r="F30" s="54"/>
      <c r="G30" s="54"/>
    </row>
    <row r="31" spans="1:10" ht="18" customHeight="1" x14ac:dyDescent="0.3">
      <c r="A31" s="42" t="s">
        <v>55</v>
      </c>
      <c r="B31" s="42" t="s">
        <v>108</v>
      </c>
      <c r="C31" s="43">
        <f t="shared" ref="C31:H31" si="6">SUM(C32:C33)</f>
        <v>199</v>
      </c>
      <c r="D31" s="43">
        <f t="shared" si="6"/>
        <v>198</v>
      </c>
      <c r="E31" s="43">
        <f t="shared" si="6"/>
        <v>200</v>
      </c>
      <c r="F31" s="43">
        <f t="shared" si="6"/>
        <v>186</v>
      </c>
      <c r="G31" s="43">
        <f t="shared" si="6"/>
        <v>208</v>
      </c>
      <c r="H31" s="150">
        <f t="shared" si="6"/>
        <v>183</v>
      </c>
    </row>
    <row r="32" spans="1:10" ht="18" customHeight="1" x14ac:dyDescent="0.35">
      <c r="A32" s="32"/>
      <c r="B32" s="32" t="s">
        <v>118</v>
      </c>
      <c r="C32" s="43">
        <v>97</v>
      </c>
      <c r="D32" s="43">
        <v>113</v>
      </c>
      <c r="E32" s="43">
        <v>99</v>
      </c>
      <c r="F32" s="43">
        <v>104</v>
      </c>
      <c r="G32" s="43">
        <v>108</v>
      </c>
      <c r="H32" s="159">
        <v>102</v>
      </c>
    </row>
    <row r="33" spans="1:9" ht="18" customHeight="1" x14ac:dyDescent="0.35">
      <c r="A33" s="42"/>
      <c r="B33" s="42" t="s">
        <v>110</v>
      </c>
      <c r="C33" s="43">
        <v>102</v>
      </c>
      <c r="D33" s="43">
        <v>85</v>
      </c>
      <c r="E33" s="43">
        <v>101</v>
      </c>
      <c r="F33" s="43">
        <v>82</v>
      </c>
      <c r="G33" s="43">
        <v>100</v>
      </c>
      <c r="H33" s="159">
        <v>81</v>
      </c>
    </row>
    <row r="34" spans="1:9" ht="18" customHeight="1" x14ac:dyDescent="0.35">
      <c r="A34" s="42"/>
      <c r="B34" s="32"/>
      <c r="C34" s="54"/>
      <c r="D34" s="54"/>
      <c r="E34" s="54"/>
      <c r="F34" s="54"/>
      <c r="G34" s="54"/>
    </row>
    <row r="35" spans="1:9" ht="18" customHeight="1" x14ac:dyDescent="0.3">
      <c r="A35" s="42" t="s">
        <v>62</v>
      </c>
      <c r="B35" s="42" t="s">
        <v>108</v>
      </c>
      <c r="C35" s="43">
        <f t="shared" ref="C35:H35" si="7">SUM(C36:C37)</f>
        <v>62</v>
      </c>
      <c r="D35" s="43">
        <f t="shared" si="7"/>
        <v>68</v>
      </c>
      <c r="E35" s="43">
        <f t="shared" si="7"/>
        <v>47</v>
      </c>
      <c r="F35" s="43">
        <f t="shared" si="7"/>
        <v>68</v>
      </c>
      <c r="G35" s="43">
        <f t="shared" si="7"/>
        <v>47</v>
      </c>
      <c r="H35" s="150">
        <f t="shared" si="7"/>
        <v>43</v>
      </c>
    </row>
    <row r="36" spans="1:9" ht="18" customHeight="1" x14ac:dyDescent="0.35">
      <c r="A36" s="32"/>
      <c r="B36" s="32" t="s">
        <v>118</v>
      </c>
      <c r="C36" s="43">
        <v>39</v>
      </c>
      <c r="D36" s="43">
        <v>29</v>
      </c>
      <c r="E36" s="43">
        <v>28</v>
      </c>
      <c r="F36" s="43">
        <v>38</v>
      </c>
      <c r="G36" s="43">
        <v>25</v>
      </c>
      <c r="H36" s="159">
        <v>22</v>
      </c>
    </row>
    <row r="37" spans="1:9" ht="18" customHeight="1" x14ac:dyDescent="0.35">
      <c r="A37" s="42"/>
      <c r="B37" s="42" t="s">
        <v>110</v>
      </c>
      <c r="C37" s="43">
        <v>23</v>
      </c>
      <c r="D37" s="43">
        <v>39</v>
      </c>
      <c r="E37" s="43">
        <v>19</v>
      </c>
      <c r="F37" s="43">
        <v>30</v>
      </c>
      <c r="G37" s="43">
        <v>22</v>
      </c>
      <c r="H37" s="159">
        <v>21</v>
      </c>
    </row>
    <row r="38" spans="1:9" ht="18" customHeight="1" x14ac:dyDescent="0.35">
      <c r="A38" s="42"/>
      <c r="B38" s="32"/>
      <c r="C38" s="54"/>
      <c r="D38" s="54"/>
      <c r="E38" s="54"/>
      <c r="F38" s="54"/>
      <c r="G38" s="54"/>
    </row>
    <row r="39" spans="1:9" ht="18" customHeight="1" x14ac:dyDescent="0.3">
      <c r="A39" s="42" t="s">
        <v>114</v>
      </c>
      <c r="B39" s="42" t="s">
        <v>108</v>
      </c>
      <c r="C39" s="43">
        <f t="shared" ref="C39:H39" si="8">SUM(C40:C41)</f>
        <v>42</v>
      </c>
      <c r="D39" s="43">
        <f t="shared" si="8"/>
        <v>41</v>
      </c>
      <c r="E39" s="43">
        <f t="shared" si="8"/>
        <v>27</v>
      </c>
      <c r="F39" s="43">
        <f t="shared" si="8"/>
        <v>43</v>
      </c>
      <c r="G39" s="43">
        <f t="shared" si="8"/>
        <v>53</v>
      </c>
      <c r="H39" s="150">
        <f t="shared" si="8"/>
        <v>60</v>
      </c>
      <c r="I39" s="197">
        <f>SUM(H31+H35+H39)</f>
        <v>286</v>
      </c>
    </row>
    <row r="40" spans="1:9" ht="18" customHeight="1" x14ac:dyDescent="0.35">
      <c r="A40" s="32" t="s">
        <v>115</v>
      </c>
      <c r="B40" s="32" t="s">
        <v>118</v>
      </c>
      <c r="C40" s="43">
        <v>22</v>
      </c>
      <c r="D40" s="43">
        <v>22</v>
      </c>
      <c r="E40" s="43">
        <v>11</v>
      </c>
      <c r="F40" s="43">
        <v>23</v>
      </c>
      <c r="G40" s="43">
        <v>28</v>
      </c>
      <c r="H40" s="159">
        <v>32</v>
      </c>
    </row>
    <row r="41" spans="1:9" ht="18" customHeight="1" x14ac:dyDescent="0.35">
      <c r="A41" s="42"/>
      <c r="B41" s="42" t="s">
        <v>110</v>
      </c>
      <c r="C41" s="43">
        <v>20</v>
      </c>
      <c r="D41" s="43">
        <v>19</v>
      </c>
      <c r="E41" s="43">
        <v>16</v>
      </c>
      <c r="F41" s="43">
        <v>20</v>
      </c>
      <c r="G41" s="43">
        <v>25</v>
      </c>
      <c r="H41" s="159">
        <v>28</v>
      </c>
    </row>
    <row r="42" spans="1:9" ht="18" customHeight="1" x14ac:dyDescent="0.35">
      <c r="A42" s="42"/>
      <c r="B42" s="32"/>
      <c r="C42" s="54"/>
      <c r="D42" s="54"/>
      <c r="E42" s="54"/>
      <c r="F42" s="54"/>
      <c r="G42" s="54"/>
    </row>
    <row r="43" spans="1:9" ht="18" customHeight="1" x14ac:dyDescent="0.3">
      <c r="A43" s="42" t="s">
        <v>15</v>
      </c>
      <c r="B43" s="42" t="s">
        <v>108</v>
      </c>
      <c r="C43" s="43">
        <f t="shared" ref="C43:H43" si="9">SUM(C44:C45)</f>
        <v>420</v>
      </c>
      <c r="D43" s="43">
        <f t="shared" si="9"/>
        <v>429</v>
      </c>
      <c r="E43" s="43">
        <f t="shared" si="9"/>
        <v>417</v>
      </c>
      <c r="F43" s="43">
        <f t="shared" si="9"/>
        <v>423</v>
      </c>
      <c r="G43" s="43">
        <f t="shared" si="9"/>
        <v>387</v>
      </c>
      <c r="H43" s="150">
        <f t="shared" si="9"/>
        <v>288</v>
      </c>
    </row>
    <row r="44" spans="1:9" ht="18" customHeight="1" x14ac:dyDescent="0.35">
      <c r="A44" s="32" t="s">
        <v>16</v>
      </c>
      <c r="B44" s="32" t="s">
        <v>118</v>
      </c>
      <c r="C44" s="43">
        <v>234</v>
      </c>
      <c r="D44" s="43">
        <v>233</v>
      </c>
      <c r="E44" s="43">
        <v>213</v>
      </c>
      <c r="F44" s="43">
        <v>217</v>
      </c>
      <c r="G44" s="43">
        <v>204</v>
      </c>
      <c r="H44" s="159">
        <v>164</v>
      </c>
    </row>
    <row r="45" spans="1:9" ht="18" customHeight="1" x14ac:dyDescent="0.35">
      <c r="A45" s="42"/>
      <c r="B45" s="42" t="s">
        <v>110</v>
      </c>
      <c r="C45" s="43">
        <v>186</v>
      </c>
      <c r="D45" s="43">
        <v>196</v>
      </c>
      <c r="E45" s="43">
        <v>204</v>
      </c>
      <c r="F45" s="43">
        <v>206</v>
      </c>
      <c r="G45" s="43">
        <v>183</v>
      </c>
      <c r="H45" s="159">
        <v>124</v>
      </c>
    </row>
    <row r="46" spans="1:9" ht="7.5" customHeight="1" x14ac:dyDescent="0.35">
      <c r="A46" s="59"/>
      <c r="B46" s="59"/>
      <c r="C46" s="58"/>
      <c r="D46" s="58"/>
      <c r="E46" s="58"/>
      <c r="F46" s="58"/>
      <c r="G46" s="58"/>
      <c r="H46" s="161"/>
    </row>
    <row r="47" spans="1:9" ht="7.5" customHeight="1" x14ac:dyDescent="0.35">
      <c r="A47" s="56"/>
      <c r="B47" s="56"/>
      <c r="C47" s="61"/>
      <c r="D47" s="61"/>
      <c r="E47" s="61"/>
      <c r="F47" s="61"/>
      <c r="G47" s="61"/>
    </row>
    <row r="48" spans="1:9" ht="18" customHeight="1" x14ac:dyDescent="0.3">
      <c r="A48" s="28" t="s">
        <v>0</v>
      </c>
      <c r="B48" s="48" t="s">
        <v>117</v>
      </c>
      <c r="C48" s="63">
        <f t="shared" ref="C48:G50" si="10">C43+C39+C35+C31+C27+C23+C19+C15+C11+C7</f>
        <v>6452</v>
      </c>
      <c r="D48" s="63">
        <f t="shared" si="10"/>
        <v>6199</v>
      </c>
      <c r="E48" s="63">
        <f t="shared" si="10"/>
        <v>6178</v>
      </c>
      <c r="F48" s="63">
        <f t="shared" si="10"/>
        <v>6498</v>
      </c>
      <c r="G48" s="63">
        <f t="shared" si="10"/>
        <v>6751</v>
      </c>
      <c r="H48" s="181">
        <f>H43+H39+H35+H31+H27+H23+H19+H15+H11+H7</f>
        <v>6254</v>
      </c>
    </row>
    <row r="49" spans="1:9" ht="18" customHeight="1" x14ac:dyDescent="0.3">
      <c r="A49" s="48" t="s">
        <v>1</v>
      </c>
      <c r="B49" s="69" t="s">
        <v>112</v>
      </c>
      <c r="C49" s="60">
        <f t="shared" si="10"/>
        <v>3376</v>
      </c>
      <c r="D49" s="60">
        <f t="shared" si="10"/>
        <v>3239</v>
      </c>
      <c r="E49" s="60">
        <f t="shared" si="10"/>
        <v>3186</v>
      </c>
      <c r="F49" s="60">
        <f t="shared" si="10"/>
        <v>3391</v>
      </c>
      <c r="G49" s="60">
        <f t="shared" si="10"/>
        <v>3493</v>
      </c>
      <c r="H49" s="164">
        <f>H44+H40+H36+H32+H28+H24+H20+H16+H12+H8</f>
        <v>3263</v>
      </c>
    </row>
    <row r="50" spans="1:9" ht="18" customHeight="1" x14ac:dyDescent="0.35">
      <c r="A50" s="34"/>
      <c r="B50" s="69" t="s">
        <v>113</v>
      </c>
      <c r="C50" s="60">
        <f t="shared" si="10"/>
        <v>3076</v>
      </c>
      <c r="D50" s="60">
        <f t="shared" si="10"/>
        <v>2960</v>
      </c>
      <c r="E50" s="60">
        <f t="shared" si="10"/>
        <v>2992</v>
      </c>
      <c r="F50" s="60">
        <f t="shared" si="10"/>
        <v>3107</v>
      </c>
      <c r="G50" s="60">
        <f t="shared" si="10"/>
        <v>3258</v>
      </c>
      <c r="H50" s="164">
        <f>H45+H41+H37+H33+H29+H25+H21+H17+H13+H9</f>
        <v>2991</v>
      </c>
    </row>
    <row r="51" spans="1:9" ht="7.5" customHeight="1" x14ac:dyDescent="0.3">
      <c r="A51" s="11"/>
      <c r="B51" s="11"/>
      <c r="C51" s="26"/>
      <c r="D51" s="26"/>
      <c r="E51" s="26"/>
      <c r="F51" s="62"/>
      <c r="G51" s="62"/>
      <c r="H51" s="165"/>
      <c r="I51" s="197">
        <f>SUM(H43+H47+H51)</f>
        <v>288</v>
      </c>
    </row>
    <row r="52" spans="1:9" ht="18" customHeight="1" x14ac:dyDescent="0.35"/>
    <row r="53" spans="1:9" ht="18" customHeight="1" x14ac:dyDescent="0.3">
      <c r="A53" s="8"/>
      <c r="B53" s="2"/>
      <c r="C53" s="1"/>
      <c r="D53" s="1"/>
      <c r="E53" s="3"/>
      <c r="F53" s="1"/>
      <c r="G53" s="50"/>
      <c r="H53" s="160" t="s">
        <v>2</v>
      </c>
    </row>
    <row r="54" spans="1:9" ht="18" customHeight="1" x14ac:dyDescent="0.3">
      <c r="A54" s="8"/>
      <c r="B54" s="8"/>
      <c r="C54" s="9"/>
      <c r="D54" s="9"/>
      <c r="E54" s="9"/>
      <c r="F54" s="9"/>
      <c r="G54" s="51"/>
      <c r="H54" s="160" t="s">
        <v>3</v>
      </c>
    </row>
    <row r="56" spans="1:9" x14ac:dyDescent="0.35">
      <c r="I56" s="197">
        <f>SUM(I15:I51)</f>
        <v>6254</v>
      </c>
    </row>
  </sheetData>
  <sheetProtection selectLockedCells="1" selectUnlockedCells="1"/>
  <mergeCells count="1">
    <mergeCell ref="C4:H4"/>
  </mergeCells>
  <pageMargins left="0.7" right="0.7" top="0.5" bottom="0.5" header="0.3" footer="0.3"/>
  <pageSetup paperSize="9" scale="81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  <pageSetUpPr fitToPage="1"/>
  </sheetPr>
  <dimension ref="A1:K56"/>
  <sheetViews>
    <sheetView view="pageBreakPreview" topLeftCell="A25" zoomScale="60" workbookViewId="0">
      <selection activeCell="G34" sqref="G34"/>
    </sheetView>
  </sheetViews>
  <sheetFormatPr defaultColWidth="11.44140625" defaultRowHeight="15.6" x14ac:dyDescent="0.3"/>
  <cols>
    <col min="1" max="1" width="20.88671875" style="1" customWidth="1"/>
    <col min="2" max="2" width="22.44140625" style="1" customWidth="1"/>
    <col min="3" max="8" width="11" style="4" customWidth="1"/>
    <col min="9" max="16384" width="11.44140625" style="1"/>
  </cols>
  <sheetData>
    <row r="1" spans="1:10" ht="21.75" customHeight="1" x14ac:dyDescent="0.35">
      <c r="A1" s="27" t="s">
        <v>135</v>
      </c>
      <c r="B1" s="69" t="s">
        <v>157</v>
      </c>
      <c r="C1" s="29"/>
      <c r="D1" s="30"/>
      <c r="E1" s="30"/>
      <c r="F1" s="30"/>
      <c r="G1" s="30"/>
      <c r="H1" s="30"/>
    </row>
    <row r="2" spans="1:10" ht="21.75" customHeight="1" x14ac:dyDescent="0.35">
      <c r="A2" s="31" t="s">
        <v>136</v>
      </c>
      <c r="B2" s="32" t="s">
        <v>206</v>
      </c>
      <c r="C2" s="29"/>
      <c r="D2" s="33"/>
      <c r="E2" s="33"/>
      <c r="F2" s="33"/>
      <c r="G2" s="33"/>
      <c r="H2" s="33"/>
    </row>
    <row r="3" spans="1:10" ht="21.75" customHeight="1" x14ac:dyDescent="0.35">
      <c r="A3" s="34"/>
      <c r="B3" s="34"/>
      <c r="C3" s="29"/>
      <c r="D3" s="29"/>
      <c r="E3" s="35"/>
      <c r="F3" s="65"/>
      <c r="G3" s="65"/>
      <c r="H3" s="65"/>
    </row>
    <row r="4" spans="1:10" ht="21.75" customHeight="1" x14ac:dyDescent="0.3">
      <c r="A4" s="36" t="s">
        <v>75</v>
      </c>
      <c r="B4" s="37" t="s">
        <v>5</v>
      </c>
      <c r="C4" s="203" t="s">
        <v>219</v>
      </c>
      <c r="D4" s="203"/>
      <c r="E4" s="203"/>
      <c r="F4" s="203"/>
      <c r="G4" s="203"/>
      <c r="H4" s="203"/>
    </row>
    <row r="5" spans="1:10" ht="21.75" customHeight="1" x14ac:dyDescent="0.3">
      <c r="A5" s="38" t="s">
        <v>76</v>
      </c>
      <c r="B5" s="39" t="s">
        <v>7</v>
      </c>
      <c r="C5" s="64">
        <v>2017</v>
      </c>
      <c r="D5" s="64">
        <v>2018</v>
      </c>
      <c r="E5" s="64">
        <v>2019</v>
      </c>
      <c r="F5" s="64">
        <v>2020</v>
      </c>
      <c r="G5" s="64">
        <v>2021</v>
      </c>
      <c r="H5" s="144">
        <v>2022</v>
      </c>
    </row>
    <row r="6" spans="1:10" ht="7.5" customHeight="1" x14ac:dyDescent="0.35">
      <c r="A6" s="40"/>
      <c r="B6" s="34"/>
      <c r="C6" s="41"/>
      <c r="D6" s="41"/>
      <c r="E6" s="41"/>
      <c r="F6" s="41"/>
      <c r="G6" s="41"/>
    </row>
    <row r="7" spans="1:10" ht="21.75" customHeight="1" x14ac:dyDescent="0.3">
      <c r="A7" s="42" t="s">
        <v>8</v>
      </c>
      <c r="B7" s="42" t="s">
        <v>108</v>
      </c>
      <c r="C7" s="43">
        <v>5089</v>
      </c>
      <c r="D7" s="43">
        <v>4882</v>
      </c>
      <c r="E7" s="43">
        <f>SUM(E8:E9)</f>
        <v>4868</v>
      </c>
      <c r="F7" s="43">
        <f>SUM(F8:F9)</f>
        <v>5197</v>
      </c>
      <c r="G7" s="43">
        <f>SUM(G8:G9)</f>
        <v>5443</v>
      </c>
      <c r="H7" s="179">
        <f>SUM(H8:H9)</f>
        <v>5086</v>
      </c>
      <c r="I7" s="24"/>
      <c r="J7" s="24"/>
    </row>
    <row r="8" spans="1:10" ht="21.75" customHeight="1" x14ac:dyDescent="0.3">
      <c r="A8" s="32" t="s">
        <v>9</v>
      </c>
      <c r="B8" s="42" t="s">
        <v>109</v>
      </c>
      <c r="C8" s="43">
        <v>2653</v>
      </c>
      <c r="D8" s="43">
        <v>2535</v>
      </c>
      <c r="E8" s="43">
        <v>2497</v>
      </c>
      <c r="F8" s="43">
        <v>2715</v>
      </c>
      <c r="G8" s="43">
        <v>2809</v>
      </c>
      <c r="H8" s="179">
        <v>2653</v>
      </c>
    </row>
    <row r="9" spans="1:10" ht="21.75" customHeight="1" x14ac:dyDescent="0.3">
      <c r="A9" s="42"/>
      <c r="B9" s="42" t="s">
        <v>110</v>
      </c>
      <c r="C9" s="43">
        <v>2436</v>
      </c>
      <c r="D9" s="43">
        <v>2347</v>
      </c>
      <c r="E9" s="43">
        <v>2371</v>
      </c>
      <c r="F9" s="43">
        <v>2482</v>
      </c>
      <c r="G9" s="43">
        <v>2634</v>
      </c>
      <c r="H9" s="179">
        <v>2433</v>
      </c>
    </row>
    <row r="10" spans="1:10" ht="21.75" customHeight="1" x14ac:dyDescent="0.3">
      <c r="A10" s="42"/>
      <c r="B10" s="32"/>
      <c r="C10" s="54"/>
      <c r="D10" s="54"/>
      <c r="E10" s="54"/>
      <c r="F10" s="54"/>
      <c r="G10" s="54"/>
    </row>
    <row r="11" spans="1:10" ht="21.75" customHeight="1" x14ac:dyDescent="0.3">
      <c r="A11" s="42" t="s">
        <v>12</v>
      </c>
      <c r="B11" s="42" t="s">
        <v>108</v>
      </c>
      <c r="C11" s="43">
        <v>332</v>
      </c>
      <c r="D11" s="43">
        <v>361</v>
      </c>
      <c r="E11" s="43">
        <f>SUM(E12:E13)</f>
        <v>326</v>
      </c>
      <c r="F11" s="43">
        <f>SUM(F12:F13)</f>
        <v>338</v>
      </c>
      <c r="G11" s="43">
        <f>SUM(G12:G13)</f>
        <v>373</v>
      </c>
      <c r="H11" s="150">
        <f>SUM(H12:H13)</f>
        <v>326</v>
      </c>
    </row>
    <row r="12" spans="1:10" ht="21.75" customHeight="1" x14ac:dyDescent="0.3">
      <c r="A12" s="32" t="s">
        <v>13</v>
      </c>
      <c r="B12" s="42" t="s">
        <v>109</v>
      </c>
      <c r="C12" s="43">
        <v>159</v>
      </c>
      <c r="D12" s="43">
        <v>196</v>
      </c>
      <c r="E12" s="43">
        <v>182</v>
      </c>
      <c r="F12" s="43">
        <v>170</v>
      </c>
      <c r="G12" s="43">
        <v>194</v>
      </c>
      <c r="H12" s="149">
        <v>170</v>
      </c>
    </row>
    <row r="13" spans="1:10" ht="21.75" customHeight="1" x14ac:dyDescent="0.3">
      <c r="A13" s="42"/>
      <c r="B13" s="42" t="s">
        <v>110</v>
      </c>
      <c r="C13" s="43">
        <v>173</v>
      </c>
      <c r="D13" s="43">
        <v>165</v>
      </c>
      <c r="E13" s="43">
        <v>144</v>
      </c>
      <c r="F13" s="43">
        <v>168</v>
      </c>
      <c r="G13" s="43">
        <v>179</v>
      </c>
      <c r="H13" s="149">
        <v>156</v>
      </c>
    </row>
    <row r="14" spans="1:10" ht="21.75" customHeight="1" x14ac:dyDescent="0.3">
      <c r="A14" s="42"/>
      <c r="B14" s="32"/>
      <c r="C14" s="54"/>
      <c r="D14" s="54"/>
      <c r="E14" s="54"/>
      <c r="F14" s="54"/>
      <c r="G14" s="54"/>
    </row>
    <row r="15" spans="1:10" ht="21.75" customHeight="1" x14ac:dyDescent="0.3">
      <c r="A15" s="42" t="s">
        <v>10</v>
      </c>
      <c r="B15" s="42" t="s">
        <v>108</v>
      </c>
      <c r="C15" s="43">
        <v>363</v>
      </c>
      <c r="D15" s="43">
        <v>341</v>
      </c>
      <c r="E15" s="43">
        <f>SUM(E16:E17)</f>
        <v>355</v>
      </c>
      <c r="F15" s="43">
        <f>SUM(F16:F17)</f>
        <v>322</v>
      </c>
      <c r="G15" s="43">
        <f>SUM(G16:G17)</f>
        <v>338</v>
      </c>
      <c r="H15" s="150">
        <f>SUM(H16:H17)</f>
        <v>335</v>
      </c>
      <c r="I15" s="197">
        <f>SUM(H7+H11+H15)</f>
        <v>5747</v>
      </c>
    </row>
    <row r="16" spans="1:10" ht="21.75" customHeight="1" x14ac:dyDescent="0.35">
      <c r="A16" s="32" t="s">
        <v>11</v>
      </c>
      <c r="B16" s="42" t="s">
        <v>109</v>
      </c>
      <c r="C16" s="43">
        <v>192</v>
      </c>
      <c r="D16" s="43">
        <v>178</v>
      </c>
      <c r="E16" s="43">
        <v>181</v>
      </c>
      <c r="F16" s="43">
        <v>181</v>
      </c>
      <c r="G16" s="43">
        <v>184</v>
      </c>
      <c r="H16" s="159">
        <v>182</v>
      </c>
    </row>
    <row r="17" spans="1:11" ht="21.75" customHeight="1" x14ac:dyDescent="0.35">
      <c r="A17" s="42"/>
      <c r="B17" s="42" t="s">
        <v>110</v>
      </c>
      <c r="C17" s="43">
        <v>171</v>
      </c>
      <c r="D17" s="43">
        <v>163</v>
      </c>
      <c r="E17" s="43">
        <v>174</v>
      </c>
      <c r="F17" s="43">
        <v>141</v>
      </c>
      <c r="G17" s="43">
        <v>154</v>
      </c>
      <c r="H17" s="159">
        <v>153</v>
      </c>
      <c r="K17" s="24"/>
    </row>
    <row r="18" spans="1:11" ht="21.75" customHeight="1" x14ac:dyDescent="0.35">
      <c r="A18" s="32"/>
      <c r="B18" s="42"/>
      <c r="C18" s="43"/>
      <c r="D18" s="43"/>
      <c r="E18" s="43"/>
      <c r="F18" s="43"/>
      <c r="G18" s="43"/>
      <c r="H18" s="159"/>
    </row>
    <row r="19" spans="1:11" ht="21.75" customHeight="1" x14ac:dyDescent="0.3">
      <c r="A19" s="42" t="s">
        <v>77</v>
      </c>
      <c r="B19" s="42" t="s">
        <v>108</v>
      </c>
      <c r="C19" s="43">
        <v>667</v>
      </c>
      <c r="D19" s="43">
        <v>614</v>
      </c>
      <c r="E19" s="43">
        <f>SUM(E20:E21)</f>
        <v>628</v>
      </c>
      <c r="F19" s="43">
        <f>SUM(F20:F21)</f>
        <v>640</v>
      </c>
      <c r="G19" s="43">
        <f>SUM(G20:G21)</f>
        <v>596</v>
      </c>
      <c r="H19" s="150">
        <f>SUM(H20:H21)</f>
        <v>501</v>
      </c>
      <c r="J19" s="1" t="e">
        <f>SUM(H19/H48*100)</f>
        <v>#DIV/0!</v>
      </c>
    </row>
    <row r="20" spans="1:11" ht="21.75" customHeight="1" x14ac:dyDescent="0.35">
      <c r="A20" s="32" t="s">
        <v>14</v>
      </c>
      <c r="B20" s="42" t="s">
        <v>109</v>
      </c>
      <c r="C20" s="43">
        <v>371</v>
      </c>
      <c r="D20" s="43">
        <v>330</v>
      </c>
      <c r="E20" s="43">
        <f>82+243</f>
        <v>325</v>
      </c>
      <c r="F20" s="43">
        <v>325</v>
      </c>
      <c r="G20" s="43">
        <v>305</v>
      </c>
      <c r="H20" s="159">
        <v>254</v>
      </c>
    </row>
    <row r="21" spans="1:11" ht="21.75" customHeight="1" x14ac:dyDescent="0.35">
      <c r="A21" s="32"/>
      <c r="B21" s="42" t="s">
        <v>110</v>
      </c>
      <c r="C21" s="43">
        <v>296</v>
      </c>
      <c r="D21" s="43">
        <v>284</v>
      </c>
      <c r="E21" s="43">
        <f>82+221</f>
        <v>303</v>
      </c>
      <c r="F21" s="43">
        <v>315</v>
      </c>
      <c r="G21" s="43">
        <v>291</v>
      </c>
      <c r="H21" s="159">
        <v>247</v>
      </c>
    </row>
    <row r="22" spans="1:11" ht="21.75" customHeight="1" x14ac:dyDescent="0.35">
      <c r="A22" s="48"/>
      <c r="B22" s="32"/>
      <c r="C22" s="54"/>
      <c r="D22" s="54"/>
      <c r="E22" s="54"/>
      <c r="F22" s="54"/>
      <c r="G22" s="54"/>
      <c r="H22" s="159"/>
    </row>
    <row r="23" spans="1:11" ht="21.75" customHeight="1" x14ac:dyDescent="0.3">
      <c r="A23" s="42" t="s">
        <v>15</v>
      </c>
      <c r="B23" s="42" t="s">
        <v>108</v>
      </c>
      <c r="C23" s="43">
        <v>1</v>
      </c>
      <c r="D23" s="43">
        <v>1</v>
      </c>
      <c r="E23" s="43">
        <f>SUM(E24:E25)</f>
        <v>1</v>
      </c>
      <c r="F23" s="43">
        <f>SUM(F24:F25)</f>
        <v>1</v>
      </c>
      <c r="G23" s="43">
        <f>SUM(G24:G25)</f>
        <v>1</v>
      </c>
      <c r="H23" s="150">
        <f>SUM(H24:H25)</f>
        <v>6</v>
      </c>
      <c r="J23" s="1" t="e">
        <f>SUM(H23/H48*100)</f>
        <v>#DIV/0!</v>
      </c>
    </row>
    <row r="24" spans="1:11" ht="21.75" customHeight="1" x14ac:dyDescent="0.35">
      <c r="A24" s="32" t="s">
        <v>16</v>
      </c>
      <c r="B24" s="32" t="s">
        <v>118</v>
      </c>
      <c r="C24" s="43">
        <v>1</v>
      </c>
      <c r="D24" s="43">
        <v>0</v>
      </c>
      <c r="E24" s="43">
        <v>1</v>
      </c>
      <c r="F24" s="43">
        <v>0</v>
      </c>
      <c r="G24" s="43">
        <v>1</v>
      </c>
      <c r="H24" s="159">
        <v>4</v>
      </c>
    </row>
    <row r="25" spans="1:11" ht="21.75" customHeight="1" x14ac:dyDescent="0.35">
      <c r="A25" s="42"/>
      <c r="B25" s="42" t="s">
        <v>110</v>
      </c>
      <c r="C25" s="43">
        <v>0</v>
      </c>
      <c r="D25" s="43">
        <v>1</v>
      </c>
      <c r="E25" s="43">
        <v>0</v>
      </c>
      <c r="F25" s="43">
        <v>1</v>
      </c>
      <c r="G25" s="43">
        <v>0</v>
      </c>
      <c r="H25" s="159">
        <v>2</v>
      </c>
    </row>
    <row r="26" spans="1:11" ht="7.5" customHeight="1" x14ac:dyDescent="0.3">
      <c r="A26" s="59"/>
      <c r="B26" s="59"/>
      <c r="C26" s="58"/>
      <c r="D26" s="58"/>
      <c r="E26" s="58"/>
      <c r="F26" s="58"/>
      <c r="G26" s="58"/>
      <c r="H26" s="143"/>
    </row>
    <row r="27" spans="1:11" ht="7.5" customHeight="1" x14ac:dyDescent="0.3">
      <c r="A27" s="56"/>
      <c r="B27" s="56"/>
      <c r="C27" s="61"/>
      <c r="D27" s="61"/>
      <c r="E27" s="61"/>
      <c r="F27" s="61"/>
      <c r="G27" s="61"/>
      <c r="I27" s="197">
        <f>SUM(H19+H23+H27)</f>
        <v>507</v>
      </c>
      <c r="J27" s="1" t="e">
        <f>SUM(H27/H48*100)</f>
        <v>#DIV/0!</v>
      </c>
    </row>
    <row r="28" spans="1:11" ht="21.75" customHeight="1" x14ac:dyDescent="0.3">
      <c r="A28" s="28" t="s">
        <v>0</v>
      </c>
      <c r="B28" s="48" t="s">
        <v>117</v>
      </c>
      <c r="C28" s="163">
        <v>6452</v>
      </c>
      <c r="D28" s="163">
        <v>6199</v>
      </c>
      <c r="E28" s="163">
        <f t="shared" ref="E28:F30" si="0">E7+E11+E15+E19+E23</f>
        <v>6178</v>
      </c>
      <c r="F28" s="163">
        <f t="shared" si="0"/>
        <v>6498</v>
      </c>
      <c r="G28" s="163">
        <f t="shared" ref="G28:H30" si="1">G7+G15+G11+G19+G23</f>
        <v>6751</v>
      </c>
      <c r="H28" s="163">
        <f t="shared" si="1"/>
        <v>6254</v>
      </c>
      <c r="J28" s="1" t="s">
        <v>238</v>
      </c>
    </row>
    <row r="29" spans="1:11" ht="21.75" customHeight="1" x14ac:dyDescent="0.3">
      <c r="A29" s="48" t="s">
        <v>1</v>
      </c>
      <c r="B29" s="69" t="s">
        <v>112</v>
      </c>
      <c r="C29" s="164">
        <v>3376</v>
      </c>
      <c r="D29" s="164">
        <v>3239</v>
      </c>
      <c r="E29" s="164">
        <f t="shared" si="0"/>
        <v>3186</v>
      </c>
      <c r="F29" s="164">
        <f t="shared" si="0"/>
        <v>3391</v>
      </c>
      <c r="G29" s="164">
        <f t="shared" si="1"/>
        <v>3493</v>
      </c>
      <c r="H29" s="164">
        <f t="shared" si="1"/>
        <v>3263</v>
      </c>
    </row>
    <row r="30" spans="1:11" ht="21.75" customHeight="1" x14ac:dyDescent="0.35">
      <c r="A30" s="34"/>
      <c r="B30" s="69" t="s">
        <v>113</v>
      </c>
      <c r="C30" s="164">
        <v>3076</v>
      </c>
      <c r="D30" s="164">
        <v>2960</v>
      </c>
      <c r="E30" s="164">
        <f t="shared" si="0"/>
        <v>2992</v>
      </c>
      <c r="F30" s="164">
        <f t="shared" si="0"/>
        <v>3107</v>
      </c>
      <c r="G30" s="164">
        <f t="shared" si="1"/>
        <v>3258</v>
      </c>
      <c r="H30" s="164">
        <f t="shared" si="1"/>
        <v>2991</v>
      </c>
    </row>
    <row r="31" spans="1:11" ht="7.5" customHeight="1" x14ac:dyDescent="0.3">
      <c r="A31" s="11"/>
      <c r="B31" s="11"/>
      <c r="C31" s="26"/>
      <c r="D31" s="26"/>
      <c r="E31" s="26"/>
      <c r="F31" s="62"/>
      <c r="G31" s="62"/>
      <c r="H31" s="62"/>
    </row>
    <row r="32" spans="1:11" ht="21.75" customHeight="1" x14ac:dyDescent="0.3">
      <c r="A32" s="8"/>
      <c r="B32" s="8"/>
      <c r="C32" s="9"/>
      <c r="D32" s="9"/>
      <c r="E32" s="9"/>
      <c r="F32" s="9"/>
      <c r="G32" s="9"/>
      <c r="H32" s="9"/>
    </row>
    <row r="33" spans="1:9" ht="21.75" customHeight="1" x14ac:dyDescent="0.3">
      <c r="A33" s="8"/>
      <c r="B33" s="2"/>
      <c r="C33" s="1"/>
      <c r="D33" s="1"/>
      <c r="E33" s="3"/>
      <c r="F33" s="1"/>
      <c r="G33" s="50"/>
      <c r="H33" s="50" t="s">
        <v>2</v>
      </c>
    </row>
    <row r="34" spans="1:9" ht="21.75" customHeight="1" x14ac:dyDescent="0.3">
      <c r="A34" s="8"/>
      <c r="B34" s="8"/>
      <c r="C34" s="9"/>
      <c r="D34" s="9"/>
      <c r="E34" s="9"/>
      <c r="F34" s="9"/>
      <c r="G34" s="51"/>
      <c r="H34" s="51" t="s">
        <v>3</v>
      </c>
    </row>
    <row r="35" spans="1:9" ht="15" customHeight="1" x14ac:dyDescent="0.3">
      <c r="A35" s="8"/>
      <c r="B35" s="8"/>
      <c r="C35" s="9"/>
      <c r="D35" s="9"/>
      <c r="E35" s="9"/>
      <c r="F35" s="9"/>
      <c r="G35" s="9"/>
      <c r="H35" s="9"/>
    </row>
    <row r="36" spans="1:9" ht="15" customHeight="1" x14ac:dyDescent="0.3">
      <c r="A36" s="8"/>
      <c r="B36" s="8"/>
      <c r="C36" s="9"/>
      <c r="D36" s="9"/>
      <c r="E36" s="9"/>
      <c r="F36" s="9"/>
      <c r="G36" s="9"/>
      <c r="H36" s="9"/>
    </row>
    <row r="37" spans="1:9" x14ac:dyDescent="0.3">
      <c r="A37" s="8"/>
      <c r="B37" s="8"/>
      <c r="C37" s="9"/>
      <c r="D37" s="9"/>
      <c r="E37" s="9"/>
      <c r="F37" s="9"/>
      <c r="G37" s="9"/>
      <c r="H37" s="9"/>
    </row>
    <row r="38" spans="1:9" x14ac:dyDescent="0.3">
      <c r="A38" s="8"/>
      <c r="B38" s="8"/>
      <c r="C38" s="9"/>
      <c r="D38" s="9"/>
      <c r="E38" s="9"/>
      <c r="F38" s="9"/>
      <c r="G38" s="9"/>
      <c r="H38" s="9"/>
    </row>
    <row r="39" spans="1:9" x14ac:dyDescent="0.3">
      <c r="A39" s="8"/>
      <c r="B39" s="8"/>
      <c r="C39" s="9"/>
      <c r="D39" s="9"/>
      <c r="E39" s="9"/>
      <c r="F39" s="9"/>
      <c r="G39" s="9"/>
      <c r="H39" s="9"/>
      <c r="I39" s="197">
        <f>SUM(H31+H35+H39)</f>
        <v>0</v>
      </c>
    </row>
    <row r="40" spans="1:9" x14ac:dyDescent="0.3">
      <c r="A40" s="8"/>
      <c r="B40" s="8"/>
      <c r="C40" s="9"/>
      <c r="D40" s="9"/>
      <c r="E40" s="9"/>
      <c r="F40" s="9"/>
      <c r="G40" s="9"/>
      <c r="H40" s="9"/>
    </row>
    <row r="42" spans="1:9" x14ac:dyDescent="0.3">
      <c r="A42" s="2"/>
      <c r="B42" s="2"/>
    </row>
    <row r="44" spans="1:9" x14ac:dyDescent="0.3">
      <c r="A44" s="7"/>
    </row>
    <row r="46" spans="1:9" ht="12" customHeight="1" x14ac:dyDescent="0.3">
      <c r="B46" s="7"/>
    </row>
    <row r="49" spans="1:9" s="4" customFormat="1" x14ac:dyDescent="0.3">
      <c r="A49" s="1"/>
      <c r="B49" s="1"/>
    </row>
    <row r="51" spans="1:9" x14ac:dyDescent="0.3">
      <c r="I51" s="197">
        <f>SUM(H43+H47+H51)</f>
        <v>0</v>
      </c>
    </row>
    <row r="56" spans="1:9" x14ac:dyDescent="0.3">
      <c r="I56" s="197">
        <f>SUM(I15:I51)</f>
        <v>6254</v>
      </c>
    </row>
  </sheetData>
  <sheetProtection selectLockedCells="1" selectUnlockedCells="1"/>
  <mergeCells count="1">
    <mergeCell ref="C4:H4"/>
  </mergeCells>
  <phoneticPr fontId="0" type="noConversion"/>
  <pageMargins left="0.7" right="0.7" top="0.5" bottom="0.5" header="0.3" footer="0.3"/>
  <pageSetup paperSize="9" scale="80" firstPageNumber="24" orientation="portrait" r:id="rId1"/>
  <headerFooter differentOddEven="1" alignWithMargins="0">
    <oddFooter>&amp;LPerangkaan Vital 2022
&amp;"Calibri,Italic"Vital Statistics 2022&amp;R&amp;P</oddFooter>
    <evenFooter>&amp;L&amp;P&amp;RPerangkaan Vital 2022
&amp;"Calibri,Italic"Vital Statistics 2022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5B2717-A550-432D-9355-311FFF1C76DA}"/>
</file>

<file path=customXml/itemProps2.xml><?xml version="1.0" encoding="utf-8"?>
<ds:datastoreItem xmlns:ds="http://schemas.openxmlformats.org/officeDocument/2006/customXml" ds:itemID="{D38743B8-4F95-4F7D-A44F-8A3532249341}"/>
</file>

<file path=customXml/itemProps3.xml><?xml version="1.0" encoding="utf-8"?>
<ds:datastoreItem xmlns:ds="http://schemas.openxmlformats.org/officeDocument/2006/customXml" ds:itemID="{3D7753BE-A7C8-4887-9FAB-C0AE02E2F417}"/>
</file>

<file path=customXml/itemProps4.xml><?xml version="1.0" encoding="utf-8"?>
<ds:datastoreItem xmlns:ds="http://schemas.openxmlformats.org/officeDocument/2006/customXml" ds:itemID="{1F679EC3-BE75-41EF-B486-EBA1618A3E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71</vt:i4>
      </vt:variant>
      <vt:variant>
        <vt:lpstr>Named Ranges</vt:lpstr>
      </vt:variant>
      <vt:variant>
        <vt:i4>63</vt:i4>
      </vt:variant>
    </vt:vector>
  </HeadingPairs>
  <TitlesOfParts>
    <vt:vector size="134" baseType="lpstr">
      <vt:lpstr>Table of contents</vt:lpstr>
      <vt:lpstr>T1.1 </vt:lpstr>
      <vt:lpstr>T1.2</vt:lpstr>
      <vt:lpstr>T 1.3(a)</vt:lpstr>
      <vt:lpstr>T1.3(b)</vt:lpstr>
      <vt:lpstr>T1.3(c) </vt:lpstr>
      <vt:lpstr>T1.3(d)</vt:lpstr>
      <vt:lpstr>T1.5</vt:lpstr>
      <vt:lpstr>T1.4</vt:lpstr>
      <vt:lpstr>T1.6</vt:lpstr>
      <vt:lpstr>T1.7(a)</vt:lpstr>
      <vt:lpstr>T1.7(b)</vt:lpstr>
      <vt:lpstr>T1.7(c)</vt:lpstr>
      <vt:lpstr>T1.8(a)</vt:lpstr>
      <vt:lpstr>T1.8(b)</vt:lpstr>
      <vt:lpstr>T1.8(c)</vt:lpstr>
      <vt:lpstr>T1.8(d)</vt:lpstr>
      <vt:lpstr>T1.9</vt:lpstr>
      <vt:lpstr>T1.10(a)</vt:lpstr>
      <vt:lpstr>T1.10(b)</vt:lpstr>
      <vt:lpstr>T1.10(c)</vt:lpstr>
      <vt:lpstr>T1.10(d)</vt:lpstr>
      <vt:lpstr>T1.11</vt:lpstr>
      <vt:lpstr>T1.12</vt:lpstr>
      <vt:lpstr>T1.13</vt:lpstr>
      <vt:lpstr>T1.14</vt:lpstr>
      <vt:lpstr>1.14(Cont)</vt:lpstr>
      <vt:lpstr>Table of contents (2)</vt:lpstr>
      <vt:lpstr>T2.1</vt:lpstr>
      <vt:lpstr>T2.2</vt:lpstr>
      <vt:lpstr>T2.3(a)</vt:lpstr>
      <vt:lpstr>T2.3(b)</vt:lpstr>
      <vt:lpstr>T2.3(c)</vt:lpstr>
      <vt:lpstr>T2.3(d)</vt:lpstr>
      <vt:lpstr>T2.4</vt:lpstr>
      <vt:lpstr>T2.4 contd</vt:lpstr>
      <vt:lpstr>T2.5(a)</vt:lpstr>
      <vt:lpstr>T2.5(b)</vt:lpstr>
      <vt:lpstr>T2.5(c)</vt:lpstr>
      <vt:lpstr>T2.5(d)</vt:lpstr>
      <vt:lpstr>T2.5(e)</vt:lpstr>
      <vt:lpstr>T2.5(f)</vt:lpstr>
      <vt:lpstr>T2.6</vt:lpstr>
      <vt:lpstr>T2.7(a)</vt:lpstr>
      <vt:lpstr>T2.7(b)</vt:lpstr>
      <vt:lpstr>T2.7(c)</vt:lpstr>
      <vt:lpstr>T2.7(d)</vt:lpstr>
      <vt:lpstr>T2.8</vt:lpstr>
      <vt:lpstr>T2.9</vt:lpstr>
      <vt:lpstr>Table of contents (3)</vt:lpstr>
      <vt:lpstr>T3.1</vt:lpstr>
      <vt:lpstr>T3.2</vt:lpstr>
      <vt:lpstr>T3.3(a)</vt:lpstr>
      <vt:lpstr>T3.3(b)</vt:lpstr>
      <vt:lpstr>T3.3(c)</vt:lpstr>
      <vt:lpstr>T3.3(d)</vt:lpstr>
      <vt:lpstr>T3.3(e)</vt:lpstr>
      <vt:lpstr>T3.4</vt:lpstr>
      <vt:lpstr>T3.5(a)</vt:lpstr>
      <vt:lpstr>T3.5(b)</vt:lpstr>
      <vt:lpstr>T3.5(c)</vt:lpstr>
      <vt:lpstr>T3.5(d)</vt:lpstr>
      <vt:lpstr>T3.6</vt:lpstr>
      <vt:lpstr>T3.7</vt:lpstr>
      <vt:lpstr>T3.7 continued</vt:lpstr>
      <vt:lpstr>T3.8</vt:lpstr>
      <vt:lpstr>T3.9(a)</vt:lpstr>
      <vt:lpstr>T3.9(b)</vt:lpstr>
      <vt:lpstr>T3.10</vt:lpstr>
      <vt:lpstr>T3.11</vt:lpstr>
      <vt:lpstr>T3.12</vt:lpstr>
      <vt:lpstr>'1.14(Cont)'!Print_Area</vt:lpstr>
      <vt:lpstr>'T 1.3(a)'!Print_Area</vt:lpstr>
      <vt:lpstr>'T1.1 '!Print_Area</vt:lpstr>
      <vt:lpstr>'T1.10(a)'!Print_Area</vt:lpstr>
      <vt:lpstr>'T1.10(b)'!Print_Area</vt:lpstr>
      <vt:lpstr>'T1.10(c)'!Print_Area</vt:lpstr>
      <vt:lpstr>'T1.10(d)'!Print_Area</vt:lpstr>
      <vt:lpstr>T1.11!Print_Area</vt:lpstr>
      <vt:lpstr>T1.12!Print_Area</vt:lpstr>
      <vt:lpstr>T1.13!Print_Area</vt:lpstr>
      <vt:lpstr>T1.14!Print_Area</vt:lpstr>
      <vt:lpstr>T1.2!Print_Area</vt:lpstr>
      <vt:lpstr>'T1.3(b)'!Print_Area</vt:lpstr>
      <vt:lpstr>'T1.3(c) '!Print_Area</vt:lpstr>
      <vt:lpstr>'T1.3(d)'!Print_Area</vt:lpstr>
      <vt:lpstr>T1.4!Print_Area</vt:lpstr>
      <vt:lpstr>T1.5!Print_Area</vt:lpstr>
      <vt:lpstr>T1.6!Print_Area</vt:lpstr>
      <vt:lpstr>'T1.7(a)'!Print_Area</vt:lpstr>
      <vt:lpstr>'T1.7(b)'!Print_Area</vt:lpstr>
      <vt:lpstr>'T1.7(c)'!Print_Area</vt:lpstr>
      <vt:lpstr>'T1.8(a)'!Print_Area</vt:lpstr>
      <vt:lpstr>'T1.8(b)'!Print_Area</vt:lpstr>
      <vt:lpstr>'T1.8(c)'!Print_Area</vt:lpstr>
      <vt:lpstr>'T1.8(d)'!Print_Area</vt:lpstr>
      <vt:lpstr>T1.9!Print_Area</vt:lpstr>
      <vt:lpstr>T2.2!Print_Area</vt:lpstr>
      <vt:lpstr>T2.4!Print_Area</vt:lpstr>
      <vt:lpstr>'T2.4 contd'!Print_Area</vt:lpstr>
      <vt:lpstr>'T2.5(b)'!Print_Area</vt:lpstr>
      <vt:lpstr>'T2.5(c)'!Print_Area</vt:lpstr>
      <vt:lpstr>'T2.5(d)'!Print_Area</vt:lpstr>
      <vt:lpstr>'T2.5(e)'!Print_Area</vt:lpstr>
      <vt:lpstr>'T2.5(f)'!Print_Area</vt:lpstr>
      <vt:lpstr>T2.6!Print_Area</vt:lpstr>
      <vt:lpstr>'T2.7(a)'!Print_Area</vt:lpstr>
      <vt:lpstr>'T2.7(b)'!Print_Area</vt:lpstr>
      <vt:lpstr>'T2.7(d)'!Print_Area</vt:lpstr>
      <vt:lpstr>T2.8!Print_Area</vt:lpstr>
      <vt:lpstr>T2.9!Print_Area</vt:lpstr>
      <vt:lpstr>T3.1!Print_Area</vt:lpstr>
      <vt:lpstr>T3.10!Print_Area</vt:lpstr>
      <vt:lpstr>T3.11!Print_Area</vt:lpstr>
      <vt:lpstr>T3.12!Print_Area</vt:lpstr>
      <vt:lpstr>T3.2!Print_Area</vt:lpstr>
      <vt:lpstr>'T3.3(b)'!Print_Area</vt:lpstr>
      <vt:lpstr>'T3.3(c)'!Print_Area</vt:lpstr>
      <vt:lpstr>'T3.3(d)'!Print_Area</vt:lpstr>
      <vt:lpstr>'T3.3(e)'!Print_Area</vt:lpstr>
      <vt:lpstr>T3.4!Print_Area</vt:lpstr>
      <vt:lpstr>'T3.5(a)'!Print_Area</vt:lpstr>
      <vt:lpstr>'T3.5(b)'!Print_Area</vt:lpstr>
      <vt:lpstr>'T3.5(c)'!Print_Area</vt:lpstr>
      <vt:lpstr>'T3.5(d)'!Print_Area</vt:lpstr>
      <vt:lpstr>T3.6!Print_Area</vt:lpstr>
      <vt:lpstr>T3.7!Print_Area</vt:lpstr>
      <vt:lpstr>'T3.7 continued'!Print_Area</vt:lpstr>
      <vt:lpstr>T3.8!Print_Area</vt:lpstr>
      <vt:lpstr>'T3.9(a)'!Print_Area</vt:lpstr>
      <vt:lpstr>'T3.9(b)'!Print_Area</vt:lpstr>
      <vt:lpstr>'Table of contents'!Print_Area</vt:lpstr>
      <vt:lpstr>'Table of contents (2)'!Print_Area</vt:lpstr>
      <vt:lpstr>'Table of contents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Hamimah Hamidi</dc:creator>
  <cp:lastModifiedBy>Faridah Bakar</cp:lastModifiedBy>
  <cp:lastPrinted>2023-09-05T06:18:13Z</cp:lastPrinted>
  <dcterms:created xsi:type="dcterms:W3CDTF">2014-11-15T08:29:14Z</dcterms:created>
  <dcterms:modified xsi:type="dcterms:W3CDTF">2023-12-07T03:31:34Z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